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تیر99\کدال\"/>
    </mc:Choice>
  </mc:AlternateContent>
  <xr:revisionPtr revIDLastSave="0" documentId="13_ncr:1_{71F507CC-3B42-4DA3-B986-EAE7F2D7C78A}" xr6:coauthVersionLast="45" xr6:coauthVersionMax="45" xr10:uidLastSave="{00000000-0000-0000-0000-000000000000}"/>
  <bookViews>
    <workbookView xWindow="28680" yWindow="-120" windowWidth="29040" windowHeight="15840" tabRatio="748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5" l="1"/>
  <c r="G11" i="15" l="1"/>
  <c r="C11" i="15"/>
  <c r="K11" i="13"/>
  <c r="K9" i="13"/>
  <c r="K10" i="13"/>
  <c r="K8" i="13"/>
  <c r="G11" i="13"/>
  <c r="G9" i="13"/>
  <c r="G10" i="13"/>
  <c r="G8" i="13"/>
  <c r="I11" i="13"/>
  <c r="E11" i="13"/>
  <c r="Q93" i="12"/>
  <c r="O93" i="12"/>
  <c r="M93" i="12"/>
  <c r="K93" i="12"/>
  <c r="I93" i="12"/>
  <c r="G93" i="12"/>
  <c r="E93" i="12"/>
  <c r="C93" i="12"/>
  <c r="U74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8" i="11"/>
  <c r="S7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8" i="11"/>
  <c r="Q74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7" i="11"/>
  <c r="Q48" i="11"/>
  <c r="Q49" i="11"/>
  <c r="Q50" i="11"/>
  <c r="Q51" i="11"/>
  <c r="Q52" i="11"/>
  <c r="Q53" i="11"/>
  <c r="Q54" i="11"/>
  <c r="Q55" i="11"/>
  <c r="Q62" i="11"/>
  <c r="Q63" i="11"/>
  <c r="Q66" i="11"/>
  <c r="Q67" i="11"/>
  <c r="Q69" i="11"/>
  <c r="Q70" i="11"/>
  <c r="Q71" i="11"/>
  <c r="Q8" i="11"/>
  <c r="O74" i="11"/>
  <c r="O9" i="11"/>
  <c r="O10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8" i="11"/>
  <c r="M74" i="11"/>
  <c r="M9" i="11"/>
  <c r="M10" i="11"/>
  <c r="M11" i="11"/>
  <c r="M14" i="11"/>
  <c r="M24" i="11"/>
  <c r="M30" i="11"/>
  <c r="M33" i="11"/>
  <c r="M36" i="11"/>
  <c r="M40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K74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8" i="11"/>
  <c r="I74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8" i="11"/>
  <c r="G74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7" i="11"/>
  <c r="G48" i="11"/>
  <c r="G49" i="11"/>
  <c r="G50" i="11"/>
  <c r="G51" i="11"/>
  <c r="G52" i="11"/>
  <c r="G53" i="11"/>
  <c r="G54" i="11"/>
  <c r="G55" i="11"/>
  <c r="G62" i="11"/>
  <c r="G63" i="11"/>
  <c r="G66" i="11"/>
  <c r="G67" i="11"/>
  <c r="G69" i="11"/>
  <c r="G70" i="11"/>
  <c r="G71" i="11"/>
  <c r="G8" i="11"/>
  <c r="E74" i="11"/>
  <c r="E69" i="11"/>
  <c r="E70" i="11"/>
  <c r="E71" i="11"/>
  <c r="E72" i="11"/>
  <c r="E7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45" i="11"/>
  <c r="E46" i="11"/>
  <c r="E47" i="11"/>
  <c r="E48" i="11"/>
  <c r="E49" i="11"/>
  <c r="E50" i="11"/>
  <c r="E51" i="11"/>
  <c r="E52" i="11"/>
  <c r="E53" i="11"/>
  <c r="E10" i="11"/>
  <c r="E9" i="11"/>
  <c r="E8" i="11"/>
  <c r="C74" i="11"/>
  <c r="C9" i="11"/>
  <c r="C10" i="11"/>
  <c r="C11" i="11"/>
  <c r="C1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Q35" i="9"/>
  <c r="S12" i="6"/>
  <c r="Q87" i="10"/>
  <c r="O87" i="10"/>
  <c r="M87" i="10"/>
  <c r="I87" i="10"/>
  <c r="G87" i="10"/>
  <c r="E87" i="10"/>
  <c r="Q97" i="9"/>
  <c r="O97" i="9"/>
  <c r="M97" i="9"/>
  <c r="I97" i="9"/>
  <c r="G97" i="9"/>
  <c r="E97" i="9"/>
  <c r="S32" i="8"/>
  <c r="Q32" i="8"/>
  <c r="O32" i="8"/>
  <c r="M32" i="8"/>
  <c r="K32" i="8"/>
  <c r="I32" i="8"/>
  <c r="S39" i="7"/>
  <c r="Q39" i="7"/>
  <c r="O39" i="7"/>
  <c r="M39" i="7"/>
  <c r="K39" i="7"/>
  <c r="I39" i="7"/>
  <c r="Q12" i="6"/>
  <c r="O12" i="6"/>
  <c r="M12" i="6"/>
  <c r="K12" i="6"/>
  <c r="K31" i="4"/>
  <c r="AK66" i="3"/>
  <c r="AI66" i="3"/>
  <c r="AG66" i="3"/>
  <c r="AA66" i="3"/>
  <c r="W66" i="3"/>
  <c r="S66" i="3"/>
  <c r="Q66" i="3"/>
  <c r="Y41" i="1"/>
  <c r="W41" i="1"/>
  <c r="U41" i="1"/>
  <c r="O41" i="1"/>
  <c r="K41" i="1"/>
  <c r="G41" i="1"/>
  <c r="E41" i="1"/>
</calcChain>
</file>

<file path=xl/sharedStrings.xml><?xml version="1.0" encoding="utf-8"?>
<sst xmlns="http://schemas.openxmlformats.org/spreadsheetml/2006/main" count="1316" uniqueCount="384">
  <si>
    <t>صندوق سرمایه‌گذاری ثابت حامی</t>
  </si>
  <si>
    <t>صورت وضعیت پورتفوی</t>
  </si>
  <si>
    <t>برای ماه منتهی به 1399/04/31</t>
  </si>
  <si>
    <t>نام شرکت</t>
  </si>
  <si>
    <t>1399/03/31</t>
  </si>
  <si>
    <t>تغییرات طی دوره</t>
  </si>
  <si>
    <t>1399/04/31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</si>
  <si>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</si>
  <si>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</si>
  <si>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</si>
  <si>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</si>
  <si>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</si>
  <si>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</si>
  <si>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</si>
  <si>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</si>
  <si>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شیراز</t>
  </si>
  <si>
    <t>پتروشيمي تندگويان</t>
  </si>
  <si>
    <t>پتروشیمی جم</t>
  </si>
  <si>
    <t>پتروشیمی‌شیراز</t>
  </si>
  <si>
    <t>پليمر آريا ساسول</t>
  </si>
  <si>
    <t>پلی پروپیلن جم - جم پیلن</t>
  </si>
  <si>
    <t>تامین سرمایه امید</t>
  </si>
  <si>
    <t>تامین سرمایه نوین</t>
  </si>
  <si>
    <t>ح . تامین سرمایه امید</t>
  </si>
  <si>
    <t>س.ص.بازنشستگی کارکنان بانکها</t>
  </si>
  <si>
    <t>سرمايه گذاري تامين اجتماعي</t>
  </si>
  <si>
    <t>سرمايه گذاري صبا تامين</t>
  </si>
  <si>
    <t>سرمایه گذاری دارویی تامین</t>
  </si>
  <si>
    <t>سرمایه‌گذاری‌ سپه‌</t>
  </si>
  <si>
    <t>سرمایه‌گذاری‌صندوق‌بازنشستگی‌</t>
  </si>
  <si>
    <t>سکه تمام بهارتحویل1روزه سامان</t>
  </si>
  <si>
    <t>سکه تمام بهارتحویل1روزه صادرات</t>
  </si>
  <si>
    <t>سکه تمام بهارتحویلی 1روزه رفاه</t>
  </si>
  <si>
    <t>شيرپاستوريزه پگاه گيلان</t>
  </si>
  <si>
    <t>صندوق سرمایه‌گذاری مشترک آسمان خاورمیانه</t>
  </si>
  <si>
    <t>صنعتی دوده فام</t>
  </si>
  <si>
    <t>فولاد  خوزستان</t>
  </si>
  <si>
    <t>فولاد امیرکبیرکاشان</t>
  </si>
  <si>
    <t>گسترش نفت و گاز پارسیان</t>
  </si>
  <si>
    <t>مبین انرژی خلیج فارس</t>
  </si>
  <si>
    <t>مجتمع صنایع لاستیک یزد</t>
  </si>
  <si>
    <t>ملی‌ صنایع‌ مس‌ ایران‌</t>
  </si>
  <si>
    <t>رايان هم افزا</t>
  </si>
  <si>
    <t>ح . صنعتي دوده فام</t>
  </si>
  <si>
    <t>لیزینگ پارسیان</t>
  </si>
  <si>
    <t>سرمايه گذاري سيمان تامين</t>
  </si>
  <si>
    <t>سرمایه گذاری پویا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</si>
  <si>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</si>
  <si>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</si>
  <si>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</si>
  <si>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</si>
  <si>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</si>
  <si>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</si>
  <si>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</si>
  <si>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</si>
  <si>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</si>
  <si>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</si>
  <si>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</si>
  <si>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</si>
  <si>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</si>
  <si>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ت.اجتماعي-كاردان991226</t>
  </si>
  <si>
    <t>1396/12/26</t>
  </si>
  <si>
    <t>1399/12/26</t>
  </si>
  <si>
    <t>اجاره تامين اجتماعي-سپهر000523</t>
  </si>
  <si>
    <t>1397/05/23</t>
  </si>
  <si>
    <t>1400/05/23</t>
  </si>
  <si>
    <t>اجاره تامين اجتماعي-سپهر991226</t>
  </si>
  <si>
    <t>اجاره دولت آپرورش-كاردان991118</t>
  </si>
  <si>
    <t>1395/11/18</t>
  </si>
  <si>
    <t>1399/11/18</t>
  </si>
  <si>
    <t>اجاره دولتي آپرورش-سپهر991118</t>
  </si>
  <si>
    <t>اجاره دولتي آپرورش-لوتوس991118</t>
  </si>
  <si>
    <t>اجاره دولتي آپرورش-ملت991118</t>
  </si>
  <si>
    <t>اجاره دولتي آپرورش-نوين991118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</si>
  <si>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</si>
  <si>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</si>
  <si>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</si>
  <si>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</si>
  <si>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</si>
  <si>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</si>
  <si>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</si>
  <si>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</si>
  <si>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</si>
  <si>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</si>
  <si>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</si>
  <si>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</si>
  <si>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</si>
  <si>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</si>
  <si>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</si>
  <si>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</si>
  <si>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</si>
  <si>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</si>
  <si>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</si>
  <si>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</si>
  <si>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</si>
  <si>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</si>
  <si>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</si>
  <si>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</si>
  <si>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</si>
  <si>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</si>
  <si>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</si>
  <si>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</si>
  <si>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</si>
  <si>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</si>
  <si>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</si>
  <si>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</si>
  <si>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</si>
  <si>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</si>
  <si>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</si>
  <si>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</si>
  <si>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</si>
  <si>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</si>
  <si>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</si>
  <si>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</si>
  <si>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</si>
  <si>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</si>
  <si>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</si>
  <si>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</si>
  <si>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</si>
  <si>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</si>
  <si>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</si>
  <si>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</si>
  <si>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</si>
  <si>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</si>
  <si>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</si>
  <si>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</si>
  <si>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</si>
  <si>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</si>
  <si>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</si>
  <si>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</si>
  <si>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</si>
  <si>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اسنادخزانه-م6بودجه97-990423</t>
  </si>
  <si>
    <t>1397/07/10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</si>
  <si>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</si>
  <si>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</si>
  <si>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</si>
  <si>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</si>
  <si>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</si>
  <si>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</si>
  <si>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</si>
  <si>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</si>
  <si>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</si>
  <si>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اسنادخزانه-م9بودجه97-990513</t>
  </si>
  <si>
    <t>1397/07/24</t>
  </si>
  <si>
    <t>1399/05/13</t>
  </si>
  <si>
    <t>ص مرابحه خودرو412- 3ماهه 18%</t>
  </si>
  <si>
    <t>1396/12/05</t>
  </si>
  <si>
    <t>1400/12/05</t>
  </si>
  <si>
    <t>صكوك مرابحه سايپا908-3ماهه 18%</t>
  </si>
  <si>
    <t>1395/08/26</t>
  </si>
  <si>
    <t>1399/08/26</t>
  </si>
  <si>
    <t>مرابحه پديده شيمي قرن990701</t>
  </si>
  <si>
    <t>1397/07/01</t>
  </si>
  <si>
    <t>1399/07/01</t>
  </si>
  <si>
    <t>مرابحه دولت تعاون-كاردان991118</t>
  </si>
  <si>
    <t>مرابحه دولتي تعاون-اميد991118</t>
  </si>
  <si>
    <t>مرابحه دولتي تعاون-لوتوس991118</t>
  </si>
  <si>
    <t>مرابحه دولتي تعاون-ملت991118</t>
  </si>
  <si>
    <t>مرابحه صنعت غذايي كورش990411</t>
  </si>
  <si>
    <t>1399/04/11</t>
  </si>
  <si>
    <t>مرابحه عام دولت1-ش.خ ساير0206</t>
  </si>
  <si>
    <t>1398/12/25</t>
  </si>
  <si>
    <t>1402/06/25</t>
  </si>
  <si>
    <t>مرابحه گندم2-واجدشرايط خاص1400</t>
  </si>
  <si>
    <t>1396/08/20</t>
  </si>
  <si>
    <t>1400/08/20</t>
  </si>
  <si>
    <t>منفعت دولت5-ش.خاص ساير0108</t>
  </si>
  <si>
    <t>1398/08/18</t>
  </si>
  <si>
    <t>1401/08/18</t>
  </si>
  <si>
    <t>منفعت دولت5-ش.خاص سپهر0108</t>
  </si>
  <si>
    <t>منفعت دولت5-ش.خاص كاردان0108</t>
  </si>
  <si>
    <t>منفعت دولت6-ش.خاص140109</t>
  </si>
  <si>
    <t>1398/09/17</t>
  </si>
  <si>
    <t>1401/09/18</t>
  </si>
  <si>
    <t>منفعت دولتي4-شرايط خاص14010729</t>
  </si>
  <si>
    <t>1398/07/29</t>
  </si>
  <si>
    <t>1401/07/29</t>
  </si>
  <si>
    <t>سلف نفت خام سبك داخلي 993</t>
  </si>
  <si>
    <t>1398/06/12</t>
  </si>
  <si>
    <t>1399/07/12</t>
  </si>
  <si>
    <t>سلف نفت خام سبك داخلي2991</t>
  </si>
  <si>
    <t>1398/07/03</t>
  </si>
  <si>
    <t>1399/12/03</t>
  </si>
  <si>
    <t>سلف نفت خام سبك داخلي2993</t>
  </si>
  <si>
    <t>اسنادخزانه-م9بودجه98-000923</t>
  </si>
  <si>
    <t>1398/07/23</t>
  </si>
  <si>
    <t>1400/09/23</t>
  </si>
  <si>
    <t>مرابحه عام دولت3-ش.خ 0005</t>
  </si>
  <si>
    <t>1399/04/24</t>
  </si>
  <si>
    <t>1400/05/24</t>
  </si>
  <si>
    <t>اوراق سلف ورق گرم فولاد اصفهان</t>
  </si>
  <si>
    <t>1399/04/28</t>
  </si>
  <si>
    <t>مرابحه عام دولت3-ش.خ 0103</t>
  </si>
  <si>
    <t>1399/04/03</t>
  </si>
  <si>
    <t>1401/03/03</t>
  </si>
  <si>
    <t>اوراق سلف موازي ورق گرم فولاد</t>
  </si>
  <si>
    <t>1399/02/30</t>
  </si>
  <si>
    <t>1400/02/30</t>
  </si>
  <si>
    <t>اسنادخزانه-م15بودجه98-010406</t>
  </si>
  <si>
    <t>1398/07/13</t>
  </si>
  <si>
    <t>1401/04/13</t>
  </si>
  <si>
    <t>قیمت پایانی</t>
  </si>
  <si>
    <t>مبلغ پس از تعدیل</t>
  </si>
  <si>
    <t>درصد تعدیل</t>
  </si>
  <si>
    <t>ارزش ناشی از تعدیل قیمت</t>
  </si>
  <si>
    <t>دلایل</t>
  </si>
  <si>
    <t>اجاره دولتی آپرورش-لوتوس991118</t>
  </si>
  <si>
    <t>-5.47%</t>
  </si>
  <si>
    <t>اجاره دولتی آپرورش-ملت991118</t>
  </si>
  <si>
    <t>-8.69%</t>
  </si>
  <si>
    <t>اجاره دولتی آپرورش-نوین991118</t>
  </si>
  <si>
    <t>-0.99%</t>
  </si>
  <si>
    <t>اجاره دولت آپرورش-کاردان991118</t>
  </si>
  <si>
    <t>-0.40%</t>
  </si>
  <si>
    <t>مرابحه دولت تعاون-کاردان991118</t>
  </si>
  <si>
    <t>-1.49%</t>
  </si>
  <si>
    <t>مرابحه دولتی تعاون-ملت991118</t>
  </si>
  <si>
    <t>-9.90%</t>
  </si>
  <si>
    <t>اجاره تامین اجتماعی-سپهر991226</t>
  </si>
  <si>
    <t>-6.31%</t>
  </si>
  <si>
    <t>اجاره تامین اجتماعی-سپهر000523</t>
  </si>
  <si>
    <t>-6.35%</t>
  </si>
  <si>
    <t>4.04%</t>
  </si>
  <si>
    <t>-9.51%</t>
  </si>
  <si>
    <t>0.65%</t>
  </si>
  <si>
    <t>-7.61%</t>
  </si>
  <si>
    <t>-8.33%</t>
  </si>
  <si>
    <t>سلف نفت خام سبک داخلی 993</t>
  </si>
  <si>
    <t>-9.95%</t>
  </si>
  <si>
    <t>سلف نفت خام سبک داخلی2991</t>
  </si>
  <si>
    <t>-10.00%</t>
  </si>
  <si>
    <t>سلف نفت خام سبک داخلی2993</t>
  </si>
  <si>
    <t>-8.51%</t>
  </si>
  <si>
    <t>منفعت دولتی4-شرایط خاص14010729</t>
  </si>
  <si>
    <t>-2.84%</t>
  </si>
  <si>
    <t>منفعت دولت5-ش.خاص کاردان0108</t>
  </si>
  <si>
    <t>-5.83%</t>
  </si>
  <si>
    <t>-9.87%</t>
  </si>
  <si>
    <t>منفعت دولت5-ش.خاص سایر0108</t>
  </si>
  <si>
    <t>-1.78%</t>
  </si>
  <si>
    <t>2.98%</t>
  </si>
  <si>
    <t>0.56%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</si>
  <si>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</si>
  <si>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</si>
  <si>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</si>
  <si>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</si>
  <si>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</si>
  <si>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</si>
  <si>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</si>
  <si>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</si>
  <si>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</si>
  <si>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</si>
  <si>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</si>
  <si>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</si>
  <si>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</si>
  <si>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</si>
  <si>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</si>
  <si>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</si>
  <si>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</si>
  <si>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</si>
  <si>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</si>
  <si>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بانک پاسارگاد هفت تیر</t>
  </si>
  <si>
    <t>207.8100.14422144.1</t>
  </si>
  <si>
    <t>1399/03/27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</si>
  <si>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</si>
  <si>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</si>
  <si>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</si>
  <si>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</si>
  <si>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</si>
  <si>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</si>
  <si>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</si>
  <si>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</si>
  <si>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</si>
  <si>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</si>
  <si>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اجاره هواپيمايي ماهان 9903</t>
  </si>
  <si>
    <t>1399/03/09</t>
  </si>
  <si>
    <t>صكوك اجاره رايتل  ماهانه 21 %</t>
  </si>
  <si>
    <t>1399/02/14</t>
  </si>
  <si>
    <t>اجاره دولت مرحله يك1394-981226</t>
  </si>
  <si>
    <t>1398/12/26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</si>
  <si>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</si>
  <si>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</si>
  <si>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</si>
  <si>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</si>
  <si>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</si>
  <si>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</si>
  <si>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</si>
  <si>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1398/12/05</t>
  </si>
  <si>
    <t>سرمایه‌گذاری‌غدیر(هلدینگ‌</t>
  </si>
  <si>
    <t>1399/02/07</t>
  </si>
  <si>
    <t>گروه مدیریت سرمایه گذاری امید</t>
  </si>
  <si>
    <t>1399/02/31</t>
  </si>
  <si>
    <t>1399/04/29</t>
  </si>
  <si>
    <t>1398/10/25</t>
  </si>
  <si>
    <t>پتروشیمی پردیس</t>
  </si>
  <si>
    <t>1398/09/28</t>
  </si>
  <si>
    <t>1398/12/10</t>
  </si>
  <si>
    <t>1399/04/08</t>
  </si>
  <si>
    <t>1398/12/19</t>
  </si>
  <si>
    <t>مدیریت صنعت شوینده ت.ص.بهشهر</t>
  </si>
  <si>
    <t>1399/01/30</t>
  </si>
  <si>
    <t>تامین سرمایه لوتوس پارسیان</t>
  </si>
  <si>
    <t>1399/02/03</t>
  </si>
  <si>
    <t>1399/02/16</t>
  </si>
  <si>
    <t>1399/02/29</t>
  </si>
  <si>
    <t>1399/04/10</t>
  </si>
  <si>
    <t>سيمان ساوه</t>
  </si>
  <si>
    <t>1399/02/20</t>
  </si>
  <si>
    <t>1399/03/19</t>
  </si>
  <si>
    <t>تامين سرمايه بانك ملت</t>
  </si>
  <si>
    <t>1399/02/28</t>
  </si>
  <si>
    <t>1399/04/09</t>
  </si>
  <si>
    <t>بهای فروش</t>
  </si>
  <si>
    <t>ارزش دفتری</t>
  </si>
  <si>
    <t>سود و زیان ناشی از تغییر قیمت</t>
  </si>
  <si>
    <t>تراکتورسازی‌ایران‌</t>
  </si>
  <si>
    <t>پتروشیمی شازند</t>
  </si>
  <si>
    <t>صکوک مرابحه سایپا908-3ماهه 18%</t>
  </si>
  <si>
    <t>اجاره دولتی آپرورش-سپهر991118</t>
  </si>
  <si>
    <t>مرابحه دولتی تعاون-امید991118</t>
  </si>
  <si>
    <t>مرابحه دولتی تعاون-لوتوس991118</t>
  </si>
  <si>
    <t>مرابحه گندم2-واجدشرایط خاص1400</t>
  </si>
  <si>
    <t>اجاره ت.اجتماعی-کاردان991226</t>
  </si>
  <si>
    <t>مرابحه پدیده شیمی قرن990701</t>
  </si>
  <si>
    <t>مرابحه صنعت غذایی کورش990411</t>
  </si>
  <si>
    <t>سود و زیان ناشی از فروش</t>
  </si>
  <si>
    <t>کلر پارس</t>
  </si>
  <si>
    <t>غلتک سازان سپاهان</t>
  </si>
  <si>
    <t>تولیدی فولاد سپید فراب کویر</t>
  </si>
  <si>
    <t>سرمايه گذاري كشاورزي كوثر</t>
  </si>
  <si>
    <t>کالسیمین‌</t>
  </si>
  <si>
    <t>بانک تجارت</t>
  </si>
  <si>
    <t>س. نفت و گاز و پتروشیمی تأمین</t>
  </si>
  <si>
    <t>نفت ایرانول</t>
  </si>
  <si>
    <t>بانک  پاسارگاد</t>
  </si>
  <si>
    <t>جنرال مکانیک</t>
  </si>
  <si>
    <t>سرمایه گذاری گروه توسعه ملی</t>
  </si>
  <si>
    <t>صنایع پتروشیمی خلیج فارس</t>
  </si>
  <si>
    <t>توزیع دارو پخش</t>
  </si>
  <si>
    <t>ذوب روی اصفهان</t>
  </si>
  <si>
    <t>فولاد مبارکه اصفهان</t>
  </si>
  <si>
    <t>گروه پتروشیمی س. ایرانیان</t>
  </si>
  <si>
    <t>پالایش نفت اصفهان</t>
  </si>
  <si>
    <t>بانک خاورمیانه</t>
  </si>
  <si>
    <t>مخابرات ایران</t>
  </si>
  <si>
    <t>پتروشیمی زاگرس</t>
  </si>
  <si>
    <t>پتروشیمی پارس</t>
  </si>
  <si>
    <t>ح . تامین سرمایه لوتوس پارسیان</t>
  </si>
  <si>
    <t>سرمایه گذاری آوا نوین</t>
  </si>
  <si>
    <t>گروه توسعه مالی مهر آیندگان</t>
  </si>
  <si>
    <t>پديده شيمي قرن</t>
  </si>
  <si>
    <t>اسنادخزانه-م14بودجه96-981016</t>
  </si>
  <si>
    <t>اجاره هواپیمایی ماهان 9903</t>
  </si>
  <si>
    <t>اسنادخزانه-م13بودجه96-981016</t>
  </si>
  <si>
    <t>سلف نفت خام سبک داخلی 983</t>
  </si>
  <si>
    <t>اسنادخزانه-م19بودجه97-980827</t>
  </si>
  <si>
    <t>اجاره دولت مرحله یک1394-981226</t>
  </si>
  <si>
    <t>اسنادخزانه-م15بودجه97-990224</t>
  </si>
  <si>
    <t>اسنادخزانه-م17بودجه97-981017</t>
  </si>
  <si>
    <t>صکوک اجاره رایتل  ماهانه 21 %</t>
  </si>
  <si>
    <t>اسنادخزانه-م12بودجه96-981114</t>
  </si>
  <si>
    <t>اسنادخزانه-م15بودجه96-980820</t>
  </si>
  <si>
    <t>اسنادخزانه-م4بودجه96-980820</t>
  </si>
  <si>
    <t>اسنادخزانه-م10بودجه96-980911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</si>
  <si>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</si>
  <si>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</si>
  <si>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</si>
  <si>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</si>
  <si>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</si>
  <si>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</si>
  <si>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</si>
  <si>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</si>
  <si>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</si>
  <si>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</si>
  <si>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</si>
  <si>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</si>
  <si>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</si>
  <si>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</si>
  <si>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</si>
  <si>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1399/04/01</t>
  </si>
  <si>
    <t>جلوگیری از نوسانات ناگهانی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</si>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</sst>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412750</xdr:colOff>
      <xdr:row>39</xdr:row>
      <xdr:rowOff>154780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C26E70-FD56-48AC-BA91-19B4F33CB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1579844" y="0"/>
          <a:ext cx="7092156" cy="7584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8632D-F452-4609-8968-CB56AD734C83}">
  <dimension ref="A1"/>
  <sheetViews>
    <sheetView rightToLeft="1" tabSelected="1" view="pageBreakPreview" zoomScale="80" zoomScaleNormal="100" zoomScaleSheetLayoutView="8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0"/>
  <sheetViews>
    <sheetView rightToLeft="1" workbookViewId="0">
      <selection activeCell="Q62" sqref="Q62:Q86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264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3</v>
      </c>
      <c r="C6" s="11" t="s">
        <v>266</v>
      </c>
      <c r="D6" s="11" t="s">
        <v>266</v>
      </c>
      <c r="E6" s="11" t="s">
        <v>266</v>
      </c>
      <c r="F6" s="11" t="s">
        <v>266</v>
      </c>
      <c r="G6" s="11" t="s">
        <v>266</v>
      </c>
      <c r="H6" s="11" t="s">
        <v>266</v>
      </c>
      <c r="I6" s="11" t="s">
        <v>266</v>
      </c>
      <c r="K6" s="11" t="s">
        <v>267</v>
      </c>
      <c r="L6" s="11" t="s">
        <v>267</v>
      </c>
      <c r="M6" s="11" t="s">
        <v>267</v>
      </c>
      <c r="N6" s="11" t="s">
        <v>267</v>
      </c>
      <c r="O6" s="11" t="s">
        <v>267</v>
      </c>
      <c r="P6" s="11" t="s">
        <v>267</v>
      </c>
      <c r="Q6" s="11" t="s">
        <v>267</v>
      </c>
    </row>
    <row r="7" spans="1:17" ht="22.5" x14ac:dyDescent="0.5">
      <c r="A7" s="11" t="s">
        <v>3</v>
      </c>
      <c r="C7" s="14" t="s">
        <v>7</v>
      </c>
      <c r="E7" s="14" t="s">
        <v>312</v>
      </c>
      <c r="G7" s="14" t="s">
        <v>313</v>
      </c>
      <c r="I7" s="14" t="s">
        <v>325</v>
      </c>
      <c r="K7" s="14" t="s">
        <v>7</v>
      </c>
      <c r="M7" s="14" t="s">
        <v>312</v>
      </c>
      <c r="O7" s="14" t="s">
        <v>313</v>
      </c>
      <c r="Q7" s="14" t="s">
        <v>325</v>
      </c>
    </row>
    <row r="8" spans="1:17" x14ac:dyDescent="0.5">
      <c r="A8" s="1" t="s">
        <v>41</v>
      </c>
      <c r="C8" s="3">
        <v>2262226</v>
      </c>
      <c r="E8" s="3">
        <v>61485971843</v>
      </c>
      <c r="G8" s="3">
        <v>44966206328</v>
      </c>
      <c r="I8" s="3">
        <v>16519765515</v>
      </c>
      <c r="K8" s="3">
        <v>11852981</v>
      </c>
      <c r="M8" s="3">
        <v>134156977903</v>
      </c>
      <c r="O8" s="3">
        <v>89104160930</v>
      </c>
      <c r="Q8" s="3">
        <v>45052816973</v>
      </c>
    </row>
    <row r="9" spans="1:17" x14ac:dyDescent="0.5">
      <c r="A9" s="1" t="s">
        <v>16</v>
      </c>
      <c r="C9" s="3">
        <v>7000000</v>
      </c>
      <c r="E9" s="3">
        <v>164526440229</v>
      </c>
      <c r="G9" s="3">
        <v>96530402976</v>
      </c>
      <c r="I9" s="3">
        <v>67996037253</v>
      </c>
      <c r="K9" s="3">
        <v>12501337</v>
      </c>
      <c r="M9" s="3">
        <v>216073311870</v>
      </c>
      <c r="O9" s="3">
        <v>116477941982</v>
      </c>
      <c r="Q9" s="3">
        <v>99595369888</v>
      </c>
    </row>
    <row r="10" spans="1:17" x14ac:dyDescent="0.5">
      <c r="A10" s="1" t="s">
        <v>24</v>
      </c>
      <c r="C10" s="3">
        <v>1</v>
      </c>
      <c r="E10" s="3">
        <v>1</v>
      </c>
      <c r="G10" s="3">
        <v>5851</v>
      </c>
      <c r="I10" s="3">
        <v>-5850</v>
      </c>
      <c r="K10" s="3">
        <v>7124931</v>
      </c>
      <c r="M10" s="3">
        <v>45073749766</v>
      </c>
      <c r="O10" s="3">
        <v>29240174167</v>
      </c>
      <c r="Q10" s="3">
        <v>15833575599</v>
      </c>
    </row>
    <row r="11" spans="1:17" x14ac:dyDescent="0.5">
      <c r="A11" s="1" t="s">
        <v>288</v>
      </c>
      <c r="C11" s="3">
        <v>0</v>
      </c>
      <c r="E11" s="3">
        <v>0</v>
      </c>
      <c r="G11" s="3">
        <v>0</v>
      </c>
      <c r="I11" s="3">
        <v>0</v>
      </c>
      <c r="K11" s="3">
        <v>19628383</v>
      </c>
      <c r="M11" s="3">
        <v>189435549394</v>
      </c>
      <c r="O11" s="3">
        <v>102701184774</v>
      </c>
      <c r="Q11" s="3">
        <v>86734364620</v>
      </c>
    </row>
    <row r="12" spans="1:17" x14ac:dyDescent="0.5">
      <c r="A12" s="1" t="s">
        <v>36</v>
      </c>
      <c r="C12" s="3">
        <v>0</v>
      </c>
      <c r="E12" s="3">
        <v>0</v>
      </c>
      <c r="G12" s="3">
        <v>0</v>
      </c>
      <c r="I12" s="3">
        <v>0</v>
      </c>
      <c r="K12" s="3">
        <v>2620000</v>
      </c>
      <c r="M12" s="3">
        <v>58069857599</v>
      </c>
      <c r="O12" s="3">
        <v>27988421310</v>
      </c>
      <c r="Q12" s="3">
        <v>30081436289</v>
      </c>
    </row>
    <row r="13" spans="1:17" x14ac:dyDescent="0.5">
      <c r="A13" s="1" t="s">
        <v>27</v>
      </c>
      <c r="C13" s="3">
        <v>0</v>
      </c>
      <c r="E13" s="3">
        <v>0</v>
      </c>
      <c r="G13" s="3">
        <v>0</v>
      </c>
      <c r="I13" s="3">
        <v>0</v>
      </c>
      <c r="K13" s="3">
        <v>3220346</v>
      </c>
      <c r="M13" s="3">
        <v>156168457510</v>
      </c>
      <c r="O13" s="3">
        <v>57890077760</v>
      </c>
      <c r="Q13" s="3">
        <v>98278379750</v>
      </c>
    </row>
    <row r="14" spans="1:17" x14ac:dyDescent="0.5">
      <c r="A14" s="1" t="s">
        <v>326</v>
      </c>
      <c r="C14" s="3">
        <v>0</v>
      </c>
      <c r="E14" s="3">
        <v>0</v>
      </c>
      <c r="G14" s="3">
        <v>0</v>
      </c>
      <c r="I14" s="3">
        <v>0</v>
      </c>
      <c r="K14" s="3">
        <v>38</v>
      </c>
      <c r="M14" s="3">
        <v>2845872</v>
      </c>
      <c r="O14" s="3">
        <v>1122040</v>
      </c>
      <c r="Q14" s="3">
        <v>1723832</v>
      </c>
    </row>
    <row r="15" spans="1:17" x14ac:dyDescent="0.5">
      <c r="A15" s="1" t="s">
        <v>316</v>
      </c>
      <c r="C15" s="3">
        <v>0</v>
      </c>
      <c r="E15" s="3">
        <v>0</v>
      </c>
      <c r="G15" s="3">
        <v>0</v>
      </c>
      <c r="I15" s="3">
        <v>0</v>
      </c>
      <c r="K15" s="3">
        <v>2522013</v>
      </c>
      <c r="M15" s="3">
        <v>24912140014</v>
      </c>
      <c r="O15" s="3">
        <v>20154592066</v>
      </c>
      <c r="Q15" s="3">
        <v>4757547948</v>
      </c>
    </row>
    <row r="16" spans="1:17" x14ac:dyDescent="0.5">
      <c r="A16" s="1" t="s">
        <v>294</v>
      </c>
      <c r="C16" s="3">
        <v>0</v>
      </c>
      <c r="E16" s="3">
        <v>0</v>
      </c>
      <c r="G16" s="3">
        <v>0</v>
      </c>
      <c r="I16" s="3">
        <v>0</v>
      </c>
      <c r="K16" s="3">
        <v>795396</v>
      </c>
      <c r="M16" s="3">
        <v>53956979586</v>
      </c>
      <c r="O16" s="3">
        <v>26188790064</v>
      </c>
      <c r="Q16" s="3">
        <v>27768189522</v>
      </c>
    </row>
    <row r="17" spans="1:17" x14ac:dyDescent="0.5">
      <c r="A17" s="1" t="s">
        <v>327</v>
      </c>
      <c r="C17" s="3">
        <v>0</v>
      </c>
      <c r="E17" s="3">
        <v>0</v>
      </c>
      <c r="G17" s="3">
        <v>0</v>
      </c>
      <c r="I17" s="3">
        <v>0</v>
      </c>
      <c r="K17" s="3">
        <v>117</v>
      </c>
      <c r="M17" s="3">
        <v>1888879</v>
      </c>
      <c r="O17" s="3">
        <v>1870738</v>
      </c>
      <c r="Q17" s="3">
        <v>18141</v>
      </c>
    </row>
    <row r="18" spans="1:17" x14ac:dyDescent="0.5">
      <c r="A18" s="1" t="s">
        <v>328</v>
      </c>
      <c r="C18" s="3">
        <v>0</v>
      </c>
      <c r="E18" s="3">
        <v>0</v>
      </c>
      <c r="G18" s="3">
        <v>0</v>
      </c>
      <c r="I18" s="3">
        <v>0</v>
      </c>
      <c r="K18" s="3">
        <v>275</v>
      </c>
      <c r="M18" s="3">
        <v>3063004</v>
      </c>
      <c r="O18" s="3">
        <v>2210270</v>
      </c>
      <c r="Q18" s="3">
        <v>852734</v>
      </c>
    </row>
    <row r="19" spans="1:17" x14ac:dyDescent="0.5">
      <c r="A19" s="1" t="s">
        <v>329</v>
      </c>
      <c r="C19" s="3">
        <v>0</v>
      </c>
      <c r="E19" s="3">
        <v>0</v>
      </c>
      <c r="G19" s="3">
        <v>0</v>
      </c>
      <c r="I19" s="3">
        <v>0</v>
      </c>
      <c r="K19" s="3">
        <v>1064478</v>
      </c>
      <c r="M19" s="3">
        <v>31611489769</v>
      </c>
      <c r="O19" s="3">
        <v>11407348384</v>
      </c>
      <c r="Q19" s="3">
        <v>20204141385</v>
      </c>
    </row>
    <row r="20" spans="1:17" x14ac:dyDescent="0.5">
      <c r="A20" s="1" t="s">
        <v>29</v>
      </c>
      <c r="C20" s="3">
        <v>0</v>
      </c>
      <c r="E20" s="3">
        <v>0</v>
      </c>
      <c r="G20" s="3">
        <v>0</v>
      </c>
      <c r="I20" s="3">
        <v>0</v>
      </c>
      <c r="K20" s="3">
        <v>3394073</v>
      </c>
      <c r="M20" s="3">
        <v>38358516970</v>
      </c>
      <c r="O20" s="3">
        <v>13936522840</v>
      </c>
      <c r="Q20" s="3">
        <v>24421994130</v>
      </c>
    </row>
    <row r="21" spans="1:17" x14ac:dyDescent="0.5">
      <c r="A21" s="1" t="s">
        <v>330</v>
      </c>
      <c r="C21" s="3">
        <v>0</v>
      </c>
      <c r="E21" s="3">
        <v>0</v>
      </c>
      <c r="G21" s="3">
        <v>0</v>
      </c>
      <c r="I21" s="3">
        <v>0</v>
      </c>
      <c r="K21" s="3">
        <v>1500000</v>
      </c>
      <c r="M21" s="3">
        <v>50761780309</v>
      </c>
      <c r="O21" s="3">
        <v>23034186322</v>
      </c>
      <c r="Q21" s="3">
        <v>27727593987</v>
      </c>
    </row>
    <row r="22" spans="1:17" x14ac:dyDescent="0.5">
      <c r="A22" s="1" t="s">
        <v>331</v>
      </c>
      <c r="C22" s="3">
        <v>0</v>
      </c>
      <c r="E22" s="3">
        <v>0</v>
      </c>
      <c r="G22" s="3">
        <v>0</v>
      </c>
      <c r="I22" s="3">
        <v>0</v>
      </c>
      <c r="K22" s="3">
        <v>104001531</v>
      </c>
      <c r="M22" s="3">
        <v>197968385998</v>
      </c>
      <c r="O22" s="3">
        <v>128284885804</v>
      </c>
      <c r="Q22" s="3">
        <v>69683500194</v>
      </c>
    </row>
    <row r="23" spans="1:17" x14ac:dyDescent="0.5">
      <c r="A23" s="1" t="s">
        <v>332</v>
      </c>
      <c r="C23" s="3">
        <v>0</v>
      </c>
      <c r="E23" s="3">
        <v>0</v>
      </c>
      <c r="G23" s="3">
        <v>0</v>
      </c>
      <c r="I23" s="3">
        <v>0</v>
      </c>
      <c r="K23" s="3">
        <v>8851901</v>
      </c>
      <c r="M23" s="3">
        <v>73875242930</v>
      </c>
      <c r="O23" s="3">
        <v>21906013592</v>
      </c>
      <c r="Q23" s="3">
        <v>51969229338</v>
      </c>
    </row>
    <row r="24" spans="1:17" x14ac:dyDescent="0.5">
      <c r="A24" s="1" t="s">
        <v>333</v>
      </c>
      <c r="C24" s="3">
        <v>0</v>
      </c>
      <c r="E24" s="3">
        <v>0</v>
      </c>
      <c r="G24" s="3">
        <v>0</v>
      </c>
      <c r="I24" s="3">
        <v>0</v>
      </c>
      <c r="K24" s="3">
        <v>693923</v>
      </c>
      <c r="M24" s="3">
        <v>10770730384</v>
      </c>
      <c r="O24" s="3">
        <v>10172658340</v>
      </c>
      <c r="Q24" s="3">
        <v>598072044</v>
      </c>
    </row>
    <row r="25" spans="1:17" x14ac:dyDescent="0.5">
      <c r="A25" s="1" t="s">
        <v>334</v>
      </c>
      <c r="C25" s="3">
        <v>0</v>
      </c>
      <c r="E25" s="3">
        <v>0</v>
      </c>
      <c r="G25" s="3">
        <v>0</v>
      </c>
      <c r="I25" s="3">
        <v>0</v>
      </c>
      <c r="K25" s="3">
        <v>6000000</v>
      </c>
      <c r="M25" s="3">
        <v>47828979603</v>
      </c>
      <c r="O25" s="3">
        <v>23469433419</v>
      </c>
      <c r="Q25" s="3">
        <v>24359546184</v>
      </c>
    </row>
    <row r="26" spans="1:17" x14ac:dyDescent="0.5">
      <c r="A26" s="1" t="s">
        <v>335</v>
      </c>
      <c r="C26" s="3">
        <v>0</v>
      </c>
      <c r="E26" s="3">
        <v>0</v>
      </c>
      <c r="G26" s="3">
        <v>0</v>
      </c>
      <c r="I26" s="3">
        <v>0</v>
      </c>
      <c r="K26" s="3">
        <v>156</v>
      </c>
      <c r="M26" s="3">
        <v>2186099</v>
      </c>
      <c r="O26" s="3">
        <v>2192606</v>
      </c>
      <c r="Q26" s="3">
        <v>-6507</v>
      </c>
    </row>
    <row r="27" spans="1:17" x14ac:dyDescent="0.5">
      <c r="A27" s="1" t="s">
        <v>306</v>
      </c>
      <c r="C27" s="3">
        <v>0</v>
      </c>
      <c r="E27" s="3">
        <v>0</v>
      </c>
      <c r="G27" s="3">
        <v>0</v>
      </c>
      <c r="I27" s="3">
        <v>0</v>
      </c>
      <c r="K27" s="3">
        <v>690037</v>
      </c>
      <c r="M27" s="3">
        <v>34552665491</v>
      </c>
      <c r="O27" s="3">
        <v>24012465681</v>
      </c>
      <c r="Q27" s="3">
        <v>10540199810</v>
      </c>
    </row>
    <row r="28" spans="1:17" x14ac:dyDescent="0.5">
      <c r="A28" s="1" t="s">
        <v>18</v>
      </c>
      <c r="C28" s="3">
        <v>0</v>
      </c>
      <c r="E28" s="3">
        <v>0</v>
      </c>
      <c r="G28" s="3">
        <v>0</v>
      </c>
      <c r="I28" s="3">
        <v>0</v>
      </c>
      <c r="K28" s="3">
        <v>668063</v>
      </c>
      <c r="M28" s="3">
        <v>18882271035</v>
      </c>
      <c r="O28" s="3">
        <v>7350084581</v>
      </c>
      <c r="Q28" s="3">
        <v>11532186454</v>
      </c>
    </row>
    <row r="29" spans="1:17" x14ac:dyDescent="0.5">
      <c r="A29" s="1" t="s">
        <v>38</v>
      </c>
      <c r="C29" s="3">
        <v>0</v>
      </c>
      <c r="E29" s="3">
        <v>0</v>
      </c>
      <c r="G29" s="3">
        <v>0</v>
      </c>
      <c r="I29" s="3">
        <v>0</v>
      </c>
      <c r="K29" s="3">
        <v>6456668</v>
      </c>
      <c r="M29" s="3">
        <v>82717663818</v>
      </c>
      <c r="O29" s="3">
        <v>53317998739</v>
      </c>
      <c r="Q29" s="3">
        <v>29399665079</v>
      </c>
    </row>
    <row r="30" spans="1:17" x14ac:dyDescent="0.5">
      <c r="A30" s="1" t="s">
        <v>17</v>
      </c>
      <c r="C30" s="3">
        <v>0</v>
      </c>
      <c r="E30" s="3">
        <v>0</v>
      </c>
      <c r="G30" s="3">
        <v>0</v>
      </c>
      <c r="I30" s="3">
        <v>0</v>
      </c>
      <c r="K30" s="3">
        <v>2431266</v>
      </c>
      <c r="M30" s="3">
        <v>42405586202</v>
      </c>
      <c r="O30" s="3">
        <v>33460840483</v>
      </c>
      <c r="Q30" s="3">
        <v>8944745719</v>
      </c>
    </row>
    <row r="31" spans="1:17" x14ac:dyDescent="0.5">
      <c r="A31" s="1" t="s">
        <v>22</v>
      </c>
      <c r="C31" s="3">
        <v>0</v>
      </c>
      <c r="E31" s="3">
        <v>0</v>
      </c>
      <c r="G31" s="3">
        <v>0</v>
      </c>
      <c r="I31" s="3">
        <v>0</v>
      </c>
      <c r="K31" s="3">
        <v>5098488</v>
      </c>
      <c r="M31" s="3">
        <v>31645013920</v>
      </c>
      <c r="O31" s="3">
        <v>15487656871</v>
      </c>
      <c r="Q31" s="3">
        <v>16157357049</v>
      </c>
    </row>
    <row r="32" spans="1:17" x14ac:dyDescent="0.5">
      <c r="A32" s="1" t="s">
        <v>315</v>
      </c>
      <c r="C32" s="3">
        <v>0</v>
      </c>
      <c r="E32" s="3">
        <v>0</v>
      </c>
      <c r="G32" s="3">
        <v>0</v>
      </c>
      <c r="I32" s="3">
        <v>0</v>
      </c>
      <c r="K32" s="3">
        <v>22917</v>
      </c>
      <c r="M32" s="3">
        <v>259194186</v>
      </c>
      <c r="O32" s="3">
        <v>236875583</v>
      </c>
      <c r="Q32" s="3">
        <v>22318603</v>
      </c>
    </row>
    <row r="33" spans="1:17" x14ac:dyDescent="0.5">
      <c r="A33" s="1" t="s">
        <v>336</v>
      </c>
      <c r="C33" s="3">
        <v>0</v>
      </c>
      <c r="E33" s="3">
        <v>0</v>
      </c>
      <c r="G33" s="3">
        <v>0</v>
      </c>
      <c r="I33" s="3">
        <v>0</v>
      </c>
      <c r="K33" s="3">
        <v>3184048</v>
      </c>
      <c r="M33" s="3">
        <v>54701062248</v>
      </c>
      <c r="O33" s="3">
        <v>16035168284</v>
      </c>
      <c r="Q33" s="3">
        <v>38665893964</v>
      </c>
    </row>
    <row r="34" spans="1:17" x14ac:dyDescent="0.5">
      <c r="A34" s="1" t="s">
        <v>337</v>
      </c>
      <c r="C34" s="3">
        <v>0</v>
      </c>
      <c r="E34" s="3">
        <v>0</v>
      </c>
      <c r="G34" s="3">
        <v>0</v>
      </c>
      <c r="I34" s="3">
        <v>0</v>
      </c>
      <c r="K34" s="3">
        <v>5203732</v>
      </c>
      <c r="M34" s="3">
        <v>90879075372</v>
      </c>
      <c r="O34" s="3">
        <v>45738111273</v>
      </c>
      <c r="Q34" s="3">
        <v>45140964099</v>
      </c>
    </row>
    <row r="35" spans="1:17" x14ac:dyDescent="0.5">
      <c r="A35" s="1" t="s">
        <v>32</v>
      </c>
      <c r="C35" s="3">
        <v>0</v>
      </c>
      <c r="E35" s="3">
        <v>0</v>
      </c>
      <c r="G35" s="3">
        <v>0</v>
      </c>
      <c r="I35" s="3">
        <v>0</v>
      </c>
      <c r="K35" s="3">
        <v>3450</v>
      </c>
      <c r="M35" s="3">
        <v>21481870382</v>
      </c>
      <c r="O35" s="3">
        <v>14943449585</v>
      </c>
      <c r="Q35" s="3">
        <v>6538420797</v>
      </c>
    </row>
    <row r="36" spans="1:17" x14ac:dyDescent="0.5">
      <c r="A36" s="1" t="s">
        <v>338</v>
      </c>
      <c r="C36" s="3">
        <v>0</v>
      </c>
      <c r="E36" s="3">
        <v>0</v>
      </c>
      <c r="G36" s="3">
        <v>0</v>
      </c>
      <c r="I36" s="3">
        <v>0</v>
      </c>
      <c r="K36" s="3">
        <v>65</v>
      </c>
      <c r="M36" s="3">
        <v>2066461</v>
      </c>
      <c r="O36" s="3">
        <v>1990935</v>
      </c>
      <c r="Q36" s="3">
        <v>75526</v>
      </c>
    </row>
    <row r="37" spans="1:17" x14ac:dyDescent="0.5">
      <c r="A37" s="1" t="s">
        <v>339</v>
      </c>
      <c r="C37" s="3">
        <v>0</v>
      </c>
      <c r="E37" s="3">
        <v>0</v>
      </c>
      <c r="G37" s="3">
        <v>0</v>
      </c>
      <c r="I37" s="3">
        <v>0</v>
      </c>
      <c r="K37" s="3">
        <v>50</v>
      </c>
      <c r="M37" s="3">
        <v>1962875</v>
      </c>
      <c r="O37" s="3">
        <v>700651</v>
      </c>
      <c r="Q37" s="3">
        <v>1262224</v>
      </c>
    </row>
    <row r="38" spans="1:17" x14ac:dyDescent="0.5">
      <c r="A38" s="1" t="s">
        <v>309</v>
      </c>
      <c r="C38" s="3">
        <v>0</v>
      </c>
      <c r="E38" s="3">
        <v>0</v>
      </c>
      <c r="G38" s="3">
        <v>0</v>
      </c>
      <c r="I38" s="3">
        <v>0</v>
      </c>
      <c r="K38" s="3">
        <v>1100420</v>
      </c>
      <c r="M38" s="3">
        <v>11033711583</v>
      </c>
      <c r="O38" s="3">
        <v>5269721486</v>
      </c>
      <c r="Q38" s="3">
        <v>5763990097</v>
      </c>
    </row>
    <row r="39" spans="1:17" x14ac:dyDescent="0.5">
      <c r="A39" s="1" t="s">
        <v>340</v>
      </c>
      <c r="C39" s="3">
        <v>0</v>
      </c>
      <c r="E39" s="3">
        <v>0</v>
      </c>
      <c r="G39" s="3">
        <v>0</v>
      </c>
      <c r="I39" s="3">
        <v>0</v>
      </c>
      <c r="K39" s="3">
        <v>24627618</v>
      </c>
      <c r="M39" s="3">
        <v>246408169393</v>
      </c>
      <c r="O39" s="3">
        <v>116613323082</v>
      </c>
      <c r="Q39" s="3">
        <v>129794846311</v>
      </c>
    </row>
    <row r="40" spans="1:17" x14ac:dyDescent="0.5">
      <c r="A40" s="1" t="s">
        <v>341</v>
      </c>
      <c r="C40" s="3">
        <v>0</v>
      </c>
      <c r="E40" s="3">
        <v>0</v>
      </c>
      <c r="G40" s="3">
        <v>0</v>
      </c>
      <c r="I40" s="3">
        <v>0</v>
      </c>
      <c r="K40" s="3">
        <v>1400000</v>
      </c>
      <c r="M40" s="3">
        <v>12433943675</v>
      </c>
      <c r="O40" s="3">
        <v>7227193007</v>
      </c>
      <c r="Q40" s="3">
        <v>5206750668</v>
      </c>
    </row>
    <row r="41" spans="1:17" x14ac:dyDescent="0.5">
      <c r="A41" s="1" t="s">
        <v>21</v>
      </c>
      <c r="C41" s="3">
        <v>0</v>
      </c>
      <c r="E41" s="3">
        <v>0</v>
      </c>
      <c r="G41" s="3">
        <v>0</v>
      </c>
      <c r="I41" s="3">
        <v>0</v>
      </c>
      <c r="K41" s="3">
        <v>600000</v>
      </c>
      <c r="M41" s="3">
        <v>1517027984</v>
      </c>
      <c r="O41" s="3">
        <v>1119641776</v>
      </c>
      <c r="Q41" s="3">
        <v>397386208</v>
      </c>
    </row>
    <row r="42" spans="1:17" x14ac:dyDescent="0.5">
      <c r="A42" s="1" t="s">
        <v>26</v>
      </c>
      <c r="C42" s="3">
        <v>0</v>
      </c>
      <c r="E42" s="3">
        <v>0</v>
      </c>
      <c r="G42" s="3">
        <v>0</v>
      </c>
      <c r="I42" s="3">
        <v>0</v>
      </c>
      <c r="K42" s="3">
        <v>1000000</v>
      </c>
      <c r="M42" s="3">
        <v>21843941635</v>
      </c>
      <c r="O42" s="3">
        <v>12010312733</v>
      </c>
      <c r="Q42" s="3">
        <v>9833628902</v>
      </c>
    </row>
    <row r="43" spans="1:17" x14ac:dyDescent="0.5">
      <c r="A43" s="1" t="s">
        <v>37</v>
      </c>
      <c r="C43" s="3">
        <v>0</v>
      </c>
      <c r="E43" s="3">
        <v>0</v>
      </c>
      <c r="G43" s="3">
        <v>0</v>
      </c>
      <c r="I43" s="3">
        <v>0</v>
      </c>
      <c r="K43" s="3">
        <v>159129</v>
      </c>
      <c r="M43" s="3">
        <v>7789515019</v>
      </c>
      <c r="O43" s="3">
        <v>7474286448</v>
      </c>
      <c r="Q43" s="3">
        <v>315228571</v>
      </c>
    </row>
    <row r="44" spans="1:17" x14ac:dyDescent="0.5">
      <c r="A44" s="1" t="s">
        <v>290</v>
      </c>
      <c r="C44" s="3">
        <v>0</v>
      </c>
      <c r="E44" s="3">
        <v>0</v>
      </c>
      <c r="G44" s="3">
        <v>0</v>
      </c>
      <c r="I44" s="3">
        <v>0</v>
      </c>
      <c r="K44" s="3">
        <v>5870143</v>
      </c>
      <c r="M44" s="3">
        <v>120128816706</v>
      </c>
      <c r="O44" s="3">
        <v>78454422365</v>
      </c>
      <c r="Q44" s="3">
        <v>41674394341</v>
      </c>
    </row>
    <row r="45" spans="1:17" x14ac:dyDescent="0.5">
      <c r="A45" s="1" t="s">
        <v>342</v>
      </c>
      <c r="C45" s="3">
        <v>0</v>
      </c>
      <c r="E45" s="3">
        <v>0</v>
      </c>
      <c r="G45" s="3">
        <v>0</v>
      </c>
      <c r="I45" s="3">
        <v>0</v>
      </c>
      <c r="K45" s="3">
        <v>7833426</v>
      </c>
      <c r="M45" s="3">
        <v>81166658823</v>
      </c>
      <c r="O45" s="3">
        <v>68342602067</v>
      </c>
      <c r="Q45" s="3">
        <v>12824056756</v>
      </c>
    </row>
    <row r="46" spans="1:17" x14ac:dyDescent="0.5">
      <c r="A46" s="1" t="s">
        <v>343</v>
      </c>
      <c r="C46" s="3">
        <v>0</v>
      </c>
      <c r="E46" s="3">
        <v>0</v>
      </c>
      <c r="G46" s="3">
        <v>0</v>
      </c>
      <c r="I46" s="3">
        <v>0</v>
      </c>
      <c r="K46" s="3">
        <v>5845917</v>
      </c>
      <c r="M46" s="3">
        <v>42153036702</v>
      </c>
      <c r="O46" s="3">
        <v>22242823373</v>
      </c>
      <c r="Q46" s="3">
        <v>19910213329</v>
      </c>
    </row>
    <row r="47" spans="1:17" x14ac:dyDescent="0.5">
      <c r="A47" s="1" t="s">
        <v>299</v>
      </c>
      <c r="C47" s="3">
        <v>0</v>
      </c>
      <c r="E47" s="3">
        <v>0</v>
      </c>
      <c r="G47" s="3">
        <v>0</v>
      </c>
      <c r="I47" s="3">
        <v>0</v>
      </c>
      <c r="K47" s="3">
        <v>972946</v>
      </c>
      <c r="M47" s="3">
        <v>34696108831</v>
      </c>
      <c r="O47" s="3">
        <v>18816465834</v>
      </c>
      <c r="Q47" s="3">
        <v>15879642997</v>
      </c>
    </row>
    <row r="48" spans="1:17" x14ac:dyDescent="0.5">
      <c r="A48" s="1" t="s">
        <v>20</v>
      </c>
      <c r="C48" s="3">
        <v>0</v>
      </c>
      <c r="E48" s="3">
        <v>0</v>
      </c>
      <c r="G48" s="3">
        <v>0</v>
      </c>
      <c r="I48" s="3">
        <v>0</v>
      </c>
      <c r="K48" s="3">
        <v>60132</v>
      </c>
      <c r="M48" s="3">
        <v>3455885304</v>
      </c>
      <c r="O48" s="3">
        <v>1375515637</v>
      </c>
      <c r="Q48" s="3">
        <v>2080369667</v>
      </c>
    </row>
    <row r="49" spans="1:17" x14ac:dyDescent="0.5">
      <c r="A49" s="1" t="s">
        <v>25</v>
      </c>
      <c r="C49" s="3">
        <v>0</v>
      </c>
      <c r="E49" s="3">
        <v>0</v>
      </c>
      <c r="G49" s="3">
        <v>0</v>
      </c>
      <c r="I49" s="3">
        <v>0</v>
      </c>
      <c r="K49" s="3">
        <v>45470561</v>
      </c>
      <c r="M49" s="3">
        <v>729820663974</v>
      </c>
      <c r="O49" s="3">
        <v>565992080274</v>
      </c>
      <c r="Q49" s="3">
        <v>163828583700</v>
      </c>
    </row>
    <row r="50" spans="1:17" x14ac:dyDescent="0.5">
      <c r="A50" s="1" t="s">
        <v>344</v>
      </c>
      <c r="C50" s="3">
        <v>0</v>
      </c>
      <c r="E50" s="3">
        <v>0</v>
      </c>
      <c r="G50" s="3">
        <v>0</v>
      </c>
      <c r="I50" s="3">
        <v>0</v>
      </c>
      <c r="K50" s="3">
        <v>6939600</v>
      </c>
      <c r="M50" s="3">
        <v>97423188798</v>
      </c>
      <c r="O50" s="3">
        <v>53910043791</v>
      </c>
      <c r="Q50" s="3">
        <v>43513145007</v>
      </c>
    </row>
    <row r="51" spans="1:17" x14ac:dyDescent="0.5">
      <c r="A51" s="1" t="s">
        <v>15</v>
      </c>
      <c r="C51" s="3">
        <v>0</v>
      </c>
      <c r="E51" s="3">
        <v>0</v>
      </c>
      <c r="G51" s="3">
        <v>0</v>
      </c>
      <c r="I51" s="3">
        <v>0</v>
      </c>
      <c r="K51" s="3">
        <v>137868</v>
      </c>
      <c r="M51" s="3">
        <v>6528336014</v>
      </c>
      <c r="O51" s="3">
        <v>6479296855</v>
      </c>
      <c r="Q51" s="3">
        <v>49039159</v>
      </c>
    </row>
    <row r="52" spans="1:17" x14ac:dyDescent="0.5">
      <c r="A52" s="1" t="s">
        <v>345</v>
      </c>
      <c r="C52" s="3">
        <v>0</v>
      </c>
      <c r="E52" s="3">
        <v>0</v>
      </c>
      <c r="G52" s="3">
        <v>0</v>
      </c>
      <c r="I52" s="3">
        <v>0</v>
      </c>
      <c r="K52" s="3">
        <v>137051</v>
      </c>
      <c r="M52" s="3">
        <v>15267288925</v>
      </c>
      <c r="O52" s="3">
        <v>9162724484</v>
      </c>
      <c r="Q52" s="3">
        <v>6104564441</v>
      </c>
    </row>
    <row r="53" spans="1:17" x14ac:dyDescent="0.5">
      <c r="A53" s="1" t="s">
        <v>39</v>
      </c>
      <c r="C53" s="3">
        <v>0</v>
      </c>
      <c r="E53" s="3">
        <v>0</v>
      </c>
      <c r="G53" s="3">
        <v>0</v>
      </c>
      <c r="I53" s="3">
        <v>0</v>
      </c>
      <c r="K53" s="3">
        <v>1000000</v>
      </c>
      <c r="M53" s="3">
        <v>23920906582</v>
      </c>
      <c r="O53" s="3">
        <v>9304129323</v>
      </c>
      <c r="Q53" s="3">
        <v>14616777259</v>
      </c>
    </row>
    <row r="54" spans="1:17" x14ac:dyDescent="0.5">
      <c r="A54" s="1" t="s">
        <v>346</v>
      </c>
      <c r="C54" s="3">
        <v>0</v>
      </c>
      <c r="E54" s="3">
        <v>0</v>
      </c>
      <c r="G54" s="3">
        <v>0</v>
      </c>
      <c r="I54" s="3">
        <v>0</v>
      </c>
      <c r="K54" s="3">
        <v>330000</v>
      </c>
      <c r="M54" s="3">
        <v>26148702174</v>
      </c>
      <c r="O54" s="3">
        <v>18446230433</v>
      </c>
      <c r="Q54" s="3">
        <v>7702471741</v>
      </c>
    </row>
    <row r="55" spans="1:17" x14ac:dyDescent="0.5">
      <c r="A55" s="1" t="s">
        <v>31</v>
      </c>
      <c r="C55" s="3">
        <v>0</v>
      </c>
      <c r="E55" s="3">
        <v>0</v>
      </c>
      <c r="G55" s="3">
        <v>0</v>
      </c>
      <c r="I55" s="3">
        <v>0</v>
      </c>
      <c r="K55" s="3">
        <v>300</v>
      </c>
      <c r="M55" s="3">
        <v>1837891806</v>
      </c>
      <c r="O55" s="3">
        <v>1296321492</v>
      </c>
      <c r="Q55" s="3">
        <v>541570314</v>
      </c>
    </row>
    <row r="56" spans="1:17" x14ac:dyDescent="0.5">
      <c r="A56" s="1" t="s">
        <v>23</v>
      </c>
      <c r="C56" s="3">
        <v>0</v>
      </c>
      <c r="E56" s="3">
        <v>0</v>
      </c>
      <c r="G56" s="3">
        <v>0</v>
      </c>
      <c r="I56" s="3">
        <v>0</v>
      </c>
      <c r="K56" s="3">
        <v>1800000</v>
      </c>
      <c r="M56" s="3">
        <v>1544589250</v>
      </c>
      <c r="O56" s="3">
        <v>1544589250</v>
      </c>
      <c r="Q56" s="3">
        <v>0</v>
      </c>
    </row>
    <row r="57" spans="1:17" x14ac:dyDescent="0.5">
      <c r="A57" s="1" t="s">
        <v>301</v>
      </c>
      <c r="C57" s="3">
        <v>0</v>
      </c>
      <c r="E57" s="3">
        <v>0</v>
      </c>
      <c r="G57" s="3">
        <v>0</v>
      </c>
      <c r="I57" s="3">
        <v>0</v>
      </c>
      <c r="K57" s="3">
        <v>11513918</v>
      </c>
      <c r="M57" s="3">
        <v>108230649993</v>
      </c>
      <c r="O57" s="3">
        <v>59745374116</v>
      </c>
      <c r="Q57" s="3">
        <v>48485275877</v>
      </c>
    </row>
    <row r="58" spans="1:17" x14ac:dyDescent="0.5">
      <c r="A58" s="1" t="s">
        <v>347</v>
      </c>
      <c r="C58" s="3">
        <v>0</v>
      </c>
      <c r="E58" s="3">
        <v>0</v>
      </c>
      <c r="G58" s="3">
        <v>0</v>
      </c>
      <c r="I58" s="3">
        <v>0</v>
      </c>
      <c r="K58" s="3">
        <v>216406</v>
      </c>
      <c r="M58" s="3">
        <v>404679220</v>
      </c>
      <c r="O58" s="3">
        <v>427788684</v>
      </c>
      <c r="Q58" s="3">
        <v>-23109464</v>
      </c>
    </row>
    <row r="59" spans="1:17" x14ac:dyDescent="0.5">
      <c r="A59" s="1" t="s">
        <v>348</v>
      </c>
      <c r="C59" s="3">
        <v>0</v>
      </c>
      <c r="E59" s="3">
        <v>0</v>
      </c>
      <c r="G59" s="3">
        <v>0</v>
      </c>
      <c r="I59" s="3">
        <v>0</v>
      </c>
      <c r="K59" s="3">
        <v>173</v>
      </c>
      <c r="M59" s="3">
        <v>548140</v>
      </c>
      <c r="O59" s="3">
        <v>374024</v>
      </c>
      <c r="Q59" s="3">
        <v>174116</v>
      </c>
    </row>
    <row r="60" spans="1:17" x14ac:dyDescent="0.5">
      <c r="A60" s="1" t="s">
        <v>349</v>
      </c>
      <c r="C60" s="3">
        <v>0</v>
      </c>
      <c r="E60" s="3">
        <v>0</v>
      </c>
      <c r="G60" s="3">
        <v>0</v>
      </c>
      <c r="I60" s="3">
        <v>0</v>
      </c>
      <c r="K60" s="3">
        <v>369</v>
      </c>
      <c r="M60" s="3">
        <v>4237617</v>
      </c>
      <c r="O60" s="3">
        <v>2077554</v>
      </c>
      <c r="Q60" s="3">
        <v>2160063</v>
      </c>
    </row>
    <row r="61" spans="1:17" x14ac:dyDescent="0.5">
      <c r="A61" s="1" t="s">
        <v>350</v>
      </c>
      <c r="C61" s="3">
        <v>0</v>
      </c>
      <c r="E61" s="3">
        <v>0</v>
      </c>
      <c r="G61" s="3">
        <v>0</v>
      </c>
      <c r="I61" s="3">
        <v>0</v>
      </c>
      <c r="K61" s="3">
        <v>67</v>
      </c>
      <c r="M61" s="3">
        <v>3462744</v>
      </c>
      <c r="O61" s="3">
        <v>1140170</v>
      </c>
      <c r="Q61" s="3">
        <v>2322574</v>
      </c>
    </row>
    <row r="62" spans="1:17" x14ac:dyDescent="0.5">
      <c r="A62" s="1" t="s">
        <v>324</v>
      </c>
      <c r="C62" s="3">
        <v>21</v>
      </c>
      <c r="E62" s="3">
        <v>21000000</v>
      </c>
      <c r="G62" s="3">
        <v>20391922</v>
      </c>
      <c r="I62" s="3">
        <v>608078</v>
      </c>
      <c r="K62" s="3">
        <v>21</v>
      </c>
      <c r="M62" s="3">
        <v>21000000</v>
      </c>
      <c r="O62" s="3">
        <v>20391922</v>
      </c>
      <c r="Q62" s="3">
        <v>608078</v>
      </c>
    </row>
    <row r="63" spans="1:17" x14ac:dyDescent="0.5">
      <c r="A63" s="1" t="s">
        <v>131</v>
      </c>
      <c r="C63" s="3">
        <v>2166135</v>
      </c>
      <c r="E63" s="3">
        <v>2166135000000</v>
      </c>
      <c r="G63" s="3">
        <v>2007523706146</v>
      </c>
      <c r="I63" s="3">
        <v>158611293854</v>
      </c>
      <c r="K63" s="3">
        <v>2166135</v>
      </c>
      <c r="M63" s="3">
        <v>2166135000000</v>
      </c>
      <c r="O63" s="3">
        <v>2007523706146</v>
      </c>
      <c r="Q63" s="3">
        <v>158611293854</v>
      </c>
    </row>
    <row r="64" spans="1:17" x14ac:dyDescent="0.5">
      <c r="A64" s="1" t="s">
        <v>113</v>
      </c>
      <c r="C64" s="3">
        <v>1245773</v>
      </c>
      <c r="E64" s="3">
        <v>1245773000000</v>
      </c>
      <c r="G64" s="3">
        <v>1201945657144</v>
      </c>
      <c r="I64" s="3">
        <v>43827342856</v>
      </c>
      <c r="K64" s="3">
        <v>1332032</v>
      </c>
      <c r="M64" s="3">
        <v>1326283295487</v>
      </c>
      <c r="O64" s="3">
        <v>1281328779063</v>
      </c>
      <c r="Q64" s="3">
        <v>44954516424</v>
      </c>
    </row>
    <row r="65" spans="1:17" x14ac:dyDescent="0.5">
      <c r="A65" s="1" t="s">
        <v>92</v>
      </c>
      <c r="C65" s="3">
        <v>478777</v>
      </c>
      <c r="E65" s="3">
        <v>478777000000</v>
      </c>
      <c r="G65" s="3">
        <v>465513783149</v>
      </c>
      <c r="I65" s="3">
        <v>13263216851</v>
      </c>
      <c r="K65" s="3">
        <v>478777</v>
      </c>
      <c r="M65" s="3">
        <v>478777000000</v>
      </c>
      <c r="O65" s="3">
        <v>465513783149</v>
      </c>
      <c r="Q65" s="3">
        <v>13263216851</v>
      </c>
    </row>
    <row r="66" spans="1:17" x14ac:dyDescent="0.5">
      <c r="A66" s="1" t="s">
        <v>233</v>
      </c>
      <c r="C66" s="3">
        <v>0</v>
      </c>
      <c r="E66" s="3">
        <v>0</v>
      </c>
      <c r="G66" s="3">
        <v>0</v>
      </c>
      <c r="I66" s="3">
        <v>0</v>
      </c>
      <c r="K66" s="3">
        <v>1000</v>
      </c>
      <c r="M66" s="3">
        <v>929855850</v>
      </c>
      <c r="O66" s="3">
        <v>999845000</v>
      </c>
      <c r="Q66" s="3">
        <v>-69989150</v>
      </c>
    </row>
    <row r="67" spans="1:17" x14ac:dyDescent="0.5">
      <c r="A67" s="1" t="s">
        <v>351</v>
      </c>
      <c r="C67" s="3">
        <v>0</v>
      </c>
      <c r="E67" s="3">
        <v>0</v>
      </c>
      <c r="G67" s="3">
        <v>0</v>
      </c>
      <c r="I67" s="3">
        <v>0</v>
      </c>
      <c r="K67" s="3">
        <v>371822</v>
      </c>
      <c r="M67" s="3">
        <v>371822000000</v>
      </c>
      <c r="O67" s="3">
        <v>361851973553</v>
      </c>
      <c r="Q67" s="3">
        <v>9970026447</v>
      </c>
    </row>
    <row r="68" spans="1:17" x14ac:dyDescent="0.5">
      <c r="A68" s="1" t="s">
        <v>352</v>
      </c>
      <c r="C68" s="3">
        <v>0</v>
      </c>
      <c r="E68" s="3">
        <v>0</v>
      </c>
      <c r="G68" s="3">
        <v>0</v>
      </c>
      <c r="I68" s="3">
        <v>0</v>
      </c>
      <c r="K68" s="3">
        <v>74345</v>
      </c>
      <c r="M68" s="3">
        <v>74345000000</v>
      </c>
      <c r="O68" s="3">
        <v>74356209536</v>
      </c>
      <c r="Q68" s="3">
        <v>-11209536</v>
      </c>
    </row>
    <row r="69" spans="1:17" x14ac:dyDescent="0.5">
      <c r="A69" s="1" t="s">
        <v>353</v>
      </c>
      <c r="C69" s="3">
        <v>0</v>
      </c>
      <c r="E69" s="3">
        <v>0</v>
      </c>
      <c r="G69" s="3">
        <v>0</v>
      </c>
      <c r="I69" s="3">
        <v>0</v>
      </c>
      <c r="K69" s="3">
        <v>1288265</v>
      </c>
      <c r="M69" s="3">
        <v>1288265000000</v>
      </c>
      <c r="O69" s="3">
        <v>1204021316571</v>
      </c>
      <c r="Q69" s="3">
        <v>84243683429</v>
      </c>
    </row>
    <row r="70" spans="1:17" x14ac:dyDescent="0.5">
      <c r="A70" s="1" t="s">
        <v>110</v>
      </c>
      <c r="C70" s="3">
        <v>0</v>
      </c>
      <c r="E70" s="3">
        <v>0</v>
      </c>
      <c r="G70" s="3">
        <v>0</v>
      </c>
      <c r="I70" s="3">
        <v>0</v>
      </c>
      <c r="K70" s="3">
        <v>3857</v>
      </c>
      <c r="M70" s="3">
        <v>3376246779</v>
      </c>
      <c r="O70" s="3">
        <v>3273436448</v>
      </c>
      <c r="Q70" s="3">
        <v>102810331</v>
      </c>
    </row>
    <row r="71" spans="1:17" x14ac:dyDescent="0.5">
      <c r="A71" s="1" t="s">
        <v>354</v>
      </c>
      <c r="C71" s="3">
        <v>0</v>
      </c>
      <c r="E71" s="3">
        <v>0</v>
      </c>
      <c r="G71" s="3">
        <v>0</v>
      </c>
      <c r="I71" s="3">
        <v>0</v>
      </c>
      <c r="K71" s="3">
        <v>1550000</v>
      </c>
      <c r="M71" s="3">
        <v>1535674981822</v>
      </c>
      <c r="O71" s="3">
        <v>1444062416836</v>
      </c>
      <c r="Q71" s="3">
        <v>91612564986</v>
      </c>
    </row>
    <row r="72" spans="1:17" x14ac:dyDescent="0.5">
      <c r="A72" s="1" t="s">
        <v>355</v>
      </c>
      <c r="C72" s="3">
        <v>0</v>
      </c>
      <c r="E72" s="3">
        <v>0</v>
      </c>
      <c r="G72" s="3">
        <v>0</v>
      </c>
      <c r="I72" s="3">
        <v>0</v>
      </c>
      <c r="K72" s="3">
        <v>644802</v>
      </c>
      <c r="M72" s="3">
        <v>644802000000</v>
      </c>
      <c r="O72" s="3">
        <v>635868463824</v>
      </c>
      <c r="Q72" s="3">
        <v>8933536176</v>
      </c>
    </row>
    <row r="73" spans="1:17" x14ac:dyDescent="0.5">
      <c r="A73" s="1" t="s">
        <v>356</v>
      </c>
      <c r="C73" s="3">
        <v>0</v>
      </c>
      <c r="E73" s="3">
        <v>0</v>
      </c>
      <c r="G73" s="3">
        <v>0</v>
      </c>
      <c r="I73" s="3">
        <v>0</v>
      </c>
      <c r="K73" s="3">
        <v>719889</v>
      </c>
      <c r="M73" s="3">
        <v>719889000000</v>
      </c>
      <c r="O73" s="3">
        <v>713333089426</v>
      </c>
      <c r="Q73" s="3">
        <v>6555910574</v>
      </c>
    </row>
    <row r="74" spans="1:17" x14ac:dyDescent="0.5">
      <c r="A74" s="1" t="s">
        <v>357</v>
      </c>
      <c r="C74" s="3">
        <v>0</v>
      </c>
      <c r="E74" s="3">
        <v>0</v>
      </c>
      <c r="G74" s="3">
        <v>0</v>
      </c>
      <c r="I74" s="3">
        <v>0</v>
      </c>
      <c r="K74" s="3">
        <v>880440</v>
      </c>
      <c r="M74" s="3">
        <v>880440000000</v>
      </c>
      <c r="O74" s="3">
        <v>812733990592</v>
      </c>
      <c r="Q74" s="3">
        <v>67706009408</v>
      </c>
    </row>
    <row r="75" spans="1:17" x14ac:dyDescent="0.5">
      <c r="A75" s="1" t="s">
        <v>358</v>
      </c>
      <c r="C75" s="3">
        <v>0</v>
      </c>
      <c r="E75" s="3">
        <v>0</v>
      </c>
      <c r="G75" s="3">
        <v>0</v>
      </c>
      <c r="I75" s="3">
        <v>0</v>
      </c>
      <c r="K75" s="3">
        <v>327728</v>
      </c>
      <c r="M75" s="3">
        <v>327728000000</v>
      </c>
      <c r="O75" s="3">
        <v>315004614257</v>
      </c>
      <c r="Q75" s="3">
        <v>12723385743</v>
      </c>
    </row>
    <row r="76" spans="1:17" x14ac:dyDescent="0.5">
      <c r="A76" s="1" t="s">
        <v>359</v>
      </c>
      <c r="C76" s="3">
        <v>0</v>
      </c>
      <c r="E76" s="3">
        <v>0</v>
      </c>
      <c r="G76" s="3">
        <v>0</v>
      </c>
      <c r="I76" s="3">
        <v>0</v>
      </c>
      <c r="K76" s="3">
        <v>12089</v>
      </c>
      <c r="M76" s="3">
        <v>12089000000</v>
      </c>
      <c r="O76" s="3">
        <v>12090226205</v>
      </c>
      <c r="Q76" s="3">
        <v>-1226205</v>
      </c>
    </row>
    <row r="77" spans="1:17" x14ac:dyDescent="0.5">
      <c r="A77" s="1" t="s">
        <v>360</v>
      </c>
      <c r="C77" s="3">
        <v>0</v>
      </c>
      <c r="E77" s="3">
        <v>0</v>
      </c>
      <c r="G77" s="3">
        <v>0</v>
      </c>
      <c r="I77" s="3">
        <v>0</v>
      </c>
      <c r="K77" s="3">
        <v>1058466</v>
      </c>
      <c r="M77" s="3">
        <v>1058466000000</v>
      </c>
      <c r="O77" s="3">
        <v>1013960128108</v>
      </c>
      <c r="Q77" s="3">
        <v>44505871892</v>
      </c>
    </row>
    <row r="78" spans="1:17" x14ac:dyDescent="0.5">
      <c r="A78" s="1" t="s">
        <v>95</v>
      </c>
      <c r="C78" s="3">
        <v>0</v>
      </c>
      <c r="E78" s="3">
        <v>0</v>
      </c>
      <c r="G78" s="3">
        <v>0</v>
      </c>
      <c r="I78" s="3">
        <v>0</v>
      </c>
      <c r="K78" s="3">
        <v>25000</v>
      </c>
      <c r="M78" s="3">
        <v>19746988744</v>
      </c>
      <c r="O78" s="3">
        <v>19361635819</v>
      </c>
      <c r="Q78" s="3">
        <v>385352925</v>
      </c>
    </row>
    <row r="79" spans="1:17" x14ac:dyDescent="0.5">
      <c r="A79" s="1" t="s">
        <v>206</v>
      </c>
      <c r="C79" s="3">
        <v>0</v>
      </c>
      <c r="E79" s="3">
        <v>0</v>
      </c>
      <c r="G79" s="3">
        <v>0</v>
      </c>
      <c r="I79" s="3">
        <v>0</v>
      </c>
      <c r="K79" s="3">
        <v>500000</v>
      </c>
      <c r="M79" s="3">
        <v>490967500000</v>
      </c>
      <c r="O79" s="3">
        <v>483957173273</v>
      </c>
      <c r="Q79" s="3">
        <v>7010326727</v>
      </c>
    </row>
    <row r="80" spans="1:17" x14ac:dyDescent="0.5">
      <c r="A80" s="1" t="s">
        <v>361</v>
      </c>
      <c r="C80" s="3">
        <v>0</v>
      </c>
      <c r="E80" s="3">
        <v>0</v>
      </c>
      <c r="G80" s="3">
        <v>0</v>
      </c>
      <c r="I80" s="3">
        <v>0</v>
      </c>
      <c r="K80" s="3">
        <v>470808</v>
      </c>
      <c r="M80" s="3">
        <v>468586242800</v>
      </c>
      <c r="O80" s="3">
        <v>465809253460</v>
      </c>
      <c r="Q80" s="3">
        <v>2776989340</v>
      </c>
    </row>
    <row r="81" spans="1:17" x14ac:dyDescent="0.5">
      <c r="A81" s="1" t="s">
        <v>160</v>
      </c>
      <c r="C81" s="3">
        <v>0</v>
      </c>
      <c r="E81" s="3">
        <v>0</v>
      </c>
      <c r="G81" s="3">
        <v>0</v>
      </c>
      <c r="I81" s="3">
        <v>0</v>
      </c>
      <c r="K81" s="3">
        <v>1200</v>
      </c>
      <c r="M81" s="3">
        <v>1175957370</v>
      </c>
      <c r="O81" s="3">
        <v>1200000000</v>
      </c>
      <c r="Q81" s="3">
        <v>-24042630</v>
      </c>
    </row>
    <row r="82" spans="1:17" x14ac:dyDescent="0.5">
      <c r="A82" s="1" t="s">
        <v>362</v>
      </c>
      <c r="C82" s="3">
        <v>0</v>
      </c>
      <c r="E82" s="3">
        <v>0</v>
      </c>
      <c r="G82" s="3">
        <v>0</v>
      </c>
      <c r="I82" s="3">
        <v>0</v>
      </c>
      <c r="K82" s="3">
        <v>583578</v>
      </c>
      <c r="M82" s="3">
        <v>580831862300</v>
      </c>
      <c r="O82" s="3">
        <v>578340018284</v>
      </c>
      <c r="Q82" s="3">
        <v>2491844016</v>
      </c>
    </row>
    <row r="83" spans="1:17" x14ac:dyDescent="0.5">
      <c r="A83" s="1" t="s">
        <v>363</v>
      </c>
      <c r="C83" s="3">
        <v>0</v>
      </c>
      <c r="E83" s="3">
        <v>0</v>
      </c>
      <c r="G83" s="3">
        <v>0</v>
      </c>
      <c r="I83" s="3">
        <v>0</v>
      </c>
      <c r="K83" s="3">
        <v>547566</v>
      </c>
      <c r="M83" s="3">
        <v>547566000000</v>
      </c>
      <c r="O83" s="3">
        <v>539853854858</v>
      </c>
      <c r="Q83" s="3">
        <v>7712145142</v>
      </c>
    </row>
    <row r="84" spans="1:17" x14ac:dyDescent="0.5">
      <c r="A84" s="1" t="s">
        <v>104</v>
      </c>
      <c r="C84" s="3">
        <v>0</v>
      </c>
      <c r="E84" s="3">
        <v>0</v>
      </c>
      <c r="G84" s="3">
        <v>0</v>
      </c>
      <c r="I84" s="3">
        <v>0</v>
      </c>
      <c r="K84" s="3">
        <v>25000</v>
      </c>
      <c r="M84" s="3">
        <v>23071423375</v>
      </c>
      <c r="O84" s="3">
        <v>21791531603</v>
      </c>
      <c r="Q84" s="3">
        <v>1279891772</v>
      </c>
    </row>
    <row r="85" spans="1:17" x14ac:dyDescent="0.5">
      <c r="A85" s="1" t="s">
        <v>116</v>
      </c>
      <c r="C85" s="3">
        <v>0</v>
      </c>
      <c r="E85" s="3">
        <v>0</v>
      </c>
      <c r="G85" s="3">
        <v>0</v>
      </c>
      <c r="I85" s="3">
        <v>0</v>
      </c>
      <c r="K85" s="3">
        <v>118354</v>
      </c>
      <c r="M85" s="3">
        <v>105244049652</v>
      </c>
      <c r="O85" s="3">
        <v>96538232066</v>
      </c>
      <c r="Q85" s="3">
        <v>8705817586</v>
      </c>
    </row>
    <row r="86" spans="1:17" x14ac:dyDescent="0.5">
      <c r="A86" s="1" t="s">
        <v>83</v>
      </c>
      <c r="C86" s="3">
        <v>0</v>
      </c>
      <c r="E86" s="3">
        <v>0</v>
      </c>
      <c r="G86" s="3">
        <v>0</v>
      </c>
      <c r="I86" s="3">
        <v>0</v>
      </c>
      <c r="K86" s="3">
        <v>25000</v>
      </c>
      <c r="M86" s="3">
        <v>19624507731</v>
      </c>
      <c r="O86" s="3">
        <v>18816145391</v>
      </c>
      <c r="Q86" s="3">
        <v>808362340</v>
      </c>
    </row>
    <row r="87" spans="1:17" ht="22.5" thickBot="1" x14ac:dyDescent="0.55000000000000004">
      <c r="E87" s="4">
        <f>SUM(E8:E86)</f>
        <v>4116718412073</v>
      </c>
      <c r="G87" s="4">
        <f>SUM(G8:G86)</f>
        <v>3816500153516</v>
      </c>
      <c r="I87" s="4">
        <f>SUM(I8:I86)</f>
        <v>300218258557</v>
      </c>
      <c r="M87" s="4">
        <f>SUM(M8:M86)</f>
        <v>16446180438251</v>
      </c>
      <c r="O87" s="4">
        <f>SUM(O8:O86)</f>
        <v>14549417823722</v>
      </c>
      <c r="Q87" s="4">
        <f>SUM(Q8:Q86)</f>
        <v>1896762614529</v>
      </c>
    </row>
    <row r="88" spans="1:17" ht="22.5" thickTop="1" x14ac:dyDescent="0.5"/>
    <row r="89" spans="1:17" x14ac:dyDescent="0.5">
      <c r="I89" s="3"/>
    </row>
    <row r="90" spans="1:17" x14ac:dyDescent="0.5">
      <c r="O9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5"/>
  <sheetViews>
    <sheetView rightToLeft="1" topLeftCell="A52" workbookViewId="0">
      <selection activeCell="O67" sqref="O67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2.5" x14ac:dyDescent="0.5">
      <c r="A3" s="13" t="s">
        <v>264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2.5" x14ac:dyDescent="0.5">
      <c r="A6" s="10" t="s">
        <v>3</v>
      </c>
      <c r="C6" s="11" t="s">
        <v>266</v>
      </c>
      <c r="D6" s="11" t="s">
        <v>266</v>
      </c>
      <c r="E6" s="11" t="s">
        <v>266</v>
      </c>
      <c r="F6" s="11" t="s">
        <v>266</v>
      </c>
      <c r="G6" s="11" t="s">
        <v>266</v>
      </c>
      <c r="H6" s="11" t="s">
        <v>266</v>
      </c>
      <c r="I6" s="11" t="s">
        <v>266</v>
      </c>
      <c r="J6" s="11" t="s">
        <v>266</v>
      </c>
      <c r="K6" s="11" t="s">
        <v>266</v>
      </c>
      <c r="M6" s="11" t="s">
        <v>267</v>
      </c>
      <c r="N6" s="11" t="s">
        <v>267</v>
      </c>
      <c r="O6" s="11" t="s">
        <v>267</v>
      </c>
      <c r="P6" s="11" t="s">
        <v>267</v>
      </c>
      <c r="Q6" s="11" t="s">
        <v>267</v>
      </c>
      <c r="R6" s="11" t="s">
        <v>267</v>
      </c>
      <c r="S6" s="11" t="s">
        <v>267</v>
      </c>
      <c r="T6" s="11" t="s">
        <v>267</v>
      </c>
      <c r="U6" s="11" t="s">
        <v>267</v>
      </c>
    </row>
    <row r="7" spans="1:21" ht="22.5" x14ac:dyDescent="0.5">
      <c r="A7" s="11" t="s">
        <v>3</v>
      </c>
      <c r="C7" s="14" t="s">
        <v>364</v>
      </c>
      <c r="E7" s="14" t="s">
        <v>365</v>
      </c>
      <c r="G7" s="14" t="s">
        <v>366</v>
      </c>
      <c r="I7" s="14" t="s">
        <v>248</v>
      </c>
      <c r="K7" s="14" t="s">
        <v>367</v>
      </c>
      <c r="M7" s="14" t="s">
        <v>364</v>
      </c>
      <c r="O7" s="14" t="s">
        <v>365</v>
      </c>
      <c r="Q7" s="14" t="s">
        <v>366</v>
      </c>
      <c r="S7" s="14" t="s">
        <v>248</v>
      </c>
      <c r="U7" s="14" t="s">
        <v>367</v>
      </c>
    </row>
    <row r="8" spans="1:21" x14ac:dyDescent="0.5">
      <c r="A8" s="1" t="s">
        <v>41</v>
      </c>
      <c r="C8" s="3">
        <v>0</v>
      </c>
      <c r="E8" s="3">
        <f>VLOOKUP(A8,'درآمد ناشی از تغییر قیمت اوراق'!1:1048576,9,0)</f>
        <v>-13491323844</v>
      </c>
      <c r="G8" s="3">
        <f>VLOOKUP(A8,'درآمد ناشی از فروش'!A:Q,9,0)</f>
        <v>16519765515</v>
      </c>
      <c r="I8" s="3">
        <f>C8+E8+G8</f>
        <v>3028441671</v>
      </c>
      <c r="K8" s="5">
        <f>I8/$I$74</f>
        <v>1.6371981023773668E-2</v>
      </c>
      <c r="M8" s="3">
        <v>0</v>
      </c>
      <c r="O8" s="3">
        <f>VLOOKUP(A8,'درآمد ناشی از تغییر قیمت اوراق'!A:Q,17,0)</f>
        <v>0</v>
      </c>
      <c r="Q8" s="3">
        <f>VLOOKUP(A8,'درآمد ناشی از فروش'!A:Q,17,0)</f>
        <v>45052816973</v>
      </c>
      <c r="S8" s="3">
        <f>M8+O8+Q8</f>
        <v>45052816973</v>
      </c>
      <c r="U8" s="5">
        <f>S8/$S$74</f>
        <v>1.8402462261234997E-2</v>
      </c>
    </row>
    <row r="9" spans="1:21" x14ac:dyDescent="0.5">
      <c r="A9" s="1" t="s">
        <v>16</v>
      </c>
      <c r="C9" s="3">
        <f>VLOOKUP(A9,'درآمد سود سهام'!A:S,13,0)</f>
        <v>0</v>
      </c>
      <c r="E9" s="3">
        <f>VLOOKUP(A9,'درآمد ناشی از تغییر قیمت اوراق'!A:Q,9,0)</f>
        <v>-59105400314</v>
      </c>
      <c r="G9" s="3">
        <f>VLOOKUP(A9,'درآمد ناشی از فروش'!A:Q,9,0)</f>
        <v>67996037253</v>
      </c>
      <c r="I9" s="3">
        <f t="shared" ref="I9:I72" si="0">C9+E9+G9</f>
        <v>8890636939</v>
      </c>
      <c r="K9" s="5">
        <f t="shared" ref="K9:K72" si="1">I9/$I$74</f>
        <v>4.8063444856280078E-2</v>
      </c>
      <c r="M9" s="3">
        <f>VLOOKUP(A9,'درآمد سود سهام'!A:S,19,0)</f>
        <v>2810328638</v>
      </c>
      <c r="O9" s="3">
        <f>VLOOKUP(A9,'درآمد ناشی از تغییر قیمت اوراق'!A:Q,17,0)</f>
        <v>0</v>
      </c>
      <c r="Q9" s="3">
        <f>VLOOKUP(A9,'درآمد ناشی از فروش'!A:Q,17,0)</f>
        <v>99595369888</v>
      </c>
      <c r="S9" s="3">
        <f t="shared" ref="S9:S72" si="2">M9+O9+Q9</f>
        <v>102405698526</v>
      </c>
      <c r="U9" s="5">
        <f t="shared" ref="U9:U72" si="3">S9/$S$74</f>
        <v>4.1829060402360806E-2</v>
      </c>
    </row>
    <row r="10" spans="1:21" x14ac:dyDescent="0.5">
      <c r="A10" s="1" t="s">
        <v>24</v>
      </c>
      <c r="C10" s="3">
        <f>VLOOKUP(A10,'درآمد سود سهام'!A:S,13,0)</f>
        <v>0</v>
      </c>
      <c r="E10" s="3">
        <f>VLOOKUP(A10,'درآمد ناشی از تغییر قیمت اوراق'!A:Q,9,0)</f>
        <v>-2241</v>
      </c>
      <c r="G10" s="3">
        <f>VLOOKUP(A10,'درآمد ناشی از فروش'!A:Q,9,0)</f>
        <v>-5850</v>
      </c>
      <c r="I10" s="3">
        <f t="shared" si="0"/>
        <v>-8091</v>
      </c>
      <c r="K10" s="5">
        <f t="shared" si="1"/>
        <v>-4.3740548062004508E-8</v>
      </c>
      <c r="M10" s="3">
        <f>VLOOKUP(A10,'درآمد سود سهام'!A:S,19,0)</f>
        <v>1531232750</v>
      </c>
      <c r="O10" s="3">
        <f>VLOOKUP(A10,'درآمد ناشی از تغییر قیمت اوراق'!A:Q,17,0)</f>
        <v>0</v>
      </c>
      <c r="Q10" s="3">
        <f>VLOOKUP(A10,'درآمد ناشی از فروش'!A:Q,17,0)</f>
        <v>15833575599</v>
      </c>
      <c r="S10" s="3">
        <f t="shared" si="2"/>
        <v>17364808349</v>
      </c>
      <c r="U10" s="5">
        <f t="shared" si="3"/>
        <v>7.0929023263419742E-3</v>
      </c>
    </row>
    <row r="11" spans="1:21" x14ac:dyDescent="0.5">
      <c r="A11" s="1" t="s">
        <v>288</v>
      </c>
      <c r="C11" s="3">
        <f>VLOOKUP(A11,'درآمد سود سهام'!A:S,13,0)</f>
        <v>0</v>
      </c>
      <c r="E11" s="3">
        <v>0</v>
      </c>
      <c r="G11" s="3">
        <f>VLOOKUP(A11,'درآمد ناشی از فروش'!A:Q,9,0)</f>
        <v>0</v>
      </c>
      <c r="I11" s="3">
        <f t="shared" si="0"/>
        <v>0</v>
      </c>
      <c r="K11" s="5">
        <f t="shared" si="1"/>
        <v>0</v>
      </c>
      <c r="M11" s="3">
        <f>VLOOKUP(A11,'درآمد سود سهام'!A:S,19,0)</f>
        <v>8730517670</v>
      </c>
      <c r="O11" s="3">
        <v>0</v>
      </c>
      <c r="Q11" s="3">
        <f>VLOOKUP(A11,'درآمد ناشی از فروش'!A:Q,17,0)</f>
        <v>86734364620</v>
      </c>
      <c r="S11" s="3">
        <f t="shared" si="2"/>
        <v>95464882290</v>
      </c>
      <c r="U11" s="5">
        <f t="shared" si="3"/>
        <v>3.8993985540744402E-2</v>
      </c>
    </row>
    <row r="12" spans="1:21" x14ac:dyDescent="0.5">
      <c r="A12" s="1" t="s">
        <v>326</v>
      </c>
      <c r="C12" s="3">
        <v>0</v>
      </c>
      <c r="E12" s="3">
        <v>0</v>
      </c>
      <c r="G12" s="3">
        <f>VLOOKUP(A12,'درآمد ناشی از فروش'!A:Q,9,0)</f>
        <v>0</v>
      </c>
      <c r="I12" s="3">
        <f t="shared" si="0"/>
        <v>0</v>
      </c>
      <c r="K12" s="5">
        <f t="shared" si="1"/>
        <v>0</v>
      </c>
      <c r="M12" s="3">
        <v>0</v>
      </c>
      <c r="O12" s="3">
        <v>0</v>
      </c>
      <c r="Q12" s="3">
        <f>VLOOKUP(A12,'درآمد ناشی از فروش'!A:Q,17,0)</f>
        <v>1723832</v>
      </c>
      <c r="S12" s="3">
        <f t="shared" si="2"/>
        <v>1723832</v>
      </c>
      <c r="U12" s="5">
        <f t="shared" si="3"/>
        <v>7.0412363656906473E-7</v>
      </c>
    </row>
    <row r="13" spans="1:21" x14ac:dyDescent="0.5">
      <c r="A13" s="1" t="s">
        <v>316</v>
      </c>
      <c r="C13" s="3">
        <v>0</v>
      </c>
      <c r="E13" s="3">
        <v>0</v>
      </c>
      <c r="G13" s="3">
        <f>VLOOKUP(A13,'درآمد ناشی از فروش'!A:Q,9,0)</f>
        <v>0</v>
      </c>
      <c r="I13" s="3">
        <f t="shared" si="0"/>
        <v>0</v>
      </c>
      <c r="K13" s="5">
        <f t="shared" si="1"/>
        <v>0</v>
      </c>
      <c r="M13" s="3">
        <v>0</v>
      </c>
      <c r="O13" s="3">
        <v>0</v>
      </c>
      <c r="Q13" s="3">
        <f>VLOOKUP(A13,'درآمد ناشی از فروش'!A:Q,17,0)</f>
        <v>4757547948</v>
      </c>
      <c r="S13" s="3">
        <f t="shared" si="2"/>
        <v>4757547948</v>
      </c>
      <c r="U13" s="5">
        <f t="shared" si="3"/>
        <v>1.9432879551472835E-3</v>
      </c>
    </row>
    <row r="14" spans="1:21" x14ac:dyDescent="0.5">
      <c r="A14" s="1" t="s">
        <v>294</v>
      </c>
      <c r="C14" s="3">
        <f>VLOOKUP(A14,'درآمد سود سهام'!A:S,13,0)</f>
        <v>0</v>
      </c>
      <c r="E14" s="3">
        <v>0</v>
      </c>
      <c r="G14" s="3">
        <f>VLOOKUP(A14,'درآمد ناشی از فروش'!A:Q,9,0)</f>
        <v>0</v>
      </c>
      <c r="I14" s="3">
        <f t="shared" si="0"/>
        <v>0</v>
      </c>
      <c r="K14" s="5">
        <f t="shared" si="1"/>
        <v>0</v>
      </c>
      <c r="M14" s="3">
        <f>VLOOKUP(A14,'درآمد سود سهام'!A:S,19,0)</f>
        <v>790400000</v>
      </c>
      <c r="O14" s="3">
        <v>0</v>
      </c>
      <c r="Q14" s="3">
        <f>VLOOKUP(A14,'درآمد ناشی از فروش'!A:Q,17,0)</f>
        <v>27768189522</v>
      </c>
      <c r="S14" s="3">
        <f t="shared" si="2"/>
        <v>28558589522</v>
      </c>
      <c r="U14" s="5">
        <f t="shared" si="3"/>
        <v>1.1665161053695389E-2</v>
      </c>
    </row>
    <row r="15" spans="1:21" x14ac:dyDescent="0.5">
      <c r="A15" s="1" t="s">
        <v>327</v>
      </c>
      <c r="C15" s="3">
        <v>0</v>
      </c>
      <c r="E15" s="3">
        <v>0</v>
      </c>
      <c r="G15" s="3">
        <f>VLOOKUP(A15,'درآمد ناشی از فروش'!A:Q,9,0)</f>
        <v>0</v>
      </c>
      <c r="I15" s="3">
        <f t="shared" si="0"/>
        <v>0</v>
      </c>
      <c r="K15" s="5">
        <f t="shared" si="1"/>
        <v>0</v>
      </c>
      <c r="M15" s="3">
        <v>0</v>
      </c>
      <c r="O15" s="3">
        <v>0</v>
      </c>
      <c r="Q15" s="3">
        <f>VLOOKUP(A15,'درآمد ناشی از فروش'!A:Q,17,0)</f>
        <v>18141</v>
      </c>
      <c r="S15" s="3">
        <f t="shared" si="2"/>
        <v>18141</v>
      </c>
      <c r="U15" s="5">
        <f t="shared" si="3"/>
        <v>7.4099488180979376E-9</v>
      </c>
    </row>
    <row r="16" spans="1:21" x14ac:dyDescent="0.5">
      <c r="A16" s="1" t="s">
        <v>328</v>
      </c>
      <c r="C16" s="3">
        <v>0</v>
      </c>
      <c r="E16" s="3">
        <v>0</v>
      </c>
      <c r="G16" s="3">
        <f>VLOOKUP(A16,'درآمد ناشی از فروش'!A:Q,9,0)</f>
        <v>0</v>
      </c>
      <c r="I16" s="3">
        <f t="shared" si="0"/>
        <v>0</v>
      </c>
      <c r="K16" s="5">
        <f t="shared" si="1"/>
        <v>0</v>
      </c>
      <c r="M16" s="3">
        <v>0</v>
      </c>
      <c r="O16" s="3">
        <v>0</v>
      </c>
      <c r="Q16" s="3">
        <f>VLOOKUP(A16,'درآمد ناشی از فروش'!A:Q,17,0)</f>
        <v>852734</v>
      </c>
      <c r="S16" s="3">
        <f t="shared" si="2"/>
        <v>852734</v>
      </c>
      <c r="U16" s="5">
        <f t="shared" si="3"/>
        <v>3.4831130011862228E-7</v>
      </c>
    </row>
    <row r="17" spans="1:21" x14ac:dyDescent="0.5">
      <c r="A17" s="1" t="s">
        <v>329</v>
      </c>
      <c r="C17" s="3">
        <v>0</v>
      </c>
      <c r="E17" s="3">
        <v>0</v>
      </c>
      <c r="G17" s="3">
        <f>VLOOKUP(A17,'درآمد ناشی از فروش'!A:Q,9,0)</f>
        <v>0</v>
      </c>
      <c r="I17" s="3">
        <f t="shared" si="0"/>
        <v>0</v>
      </c>
      <c r="K17" s="5">
        <f t="shared" si="1"/>
        <v>0</v>
      </c>
      <c r="M17" s="3">
        <v>0</v>
      </c>
      <c r="O17" s="3">
        <v>0</v>
      </c>
      <c r="Q17" s="3">
        <f>VLOOKUP(A17,'درآمد ناشی از فروش'!A:Q,17,0)</f>
        <v>20204141385</v>
      </c>
      <c r="S17" s="3">
        <f t="shared" si="2"/>
        <v>20204141385</v>
      </c>
      <c r="U17" s="5">
        <f t="shared" si="3"/>
        <v>8.2526681867848735E-3</v>
      </c>
    </row>
    <row r="18" spans="1:21" x14ac:dyDescent="0.5">
      <c r="A18" s="1" t="s">
        <v>330</v>
      </c>
      <c r="C18" s="3">
        <v>0</v>
      </c>
      <c r="E18" s="3">
        <v>0</v>
      </c>
      <c r="G18" s="3">
        <f>VLOOKUP(A18,'درآمد ناشی از فروش'!A:Q,9,0)</f>
        <v>0</v>
      </c>
      <c r="I18" s="3">
        <f t="shared" si="0"/>
        <v>0</v>
      </c>
      <c r="K18" s="5">
        <f t="shared" si="1"/>
        <v>0</v>
      </c>
      <c r="M18" s="3">
        <v>0</v>
      </c>
      <c r="O18" s="3">
        <v>0</v>
      </c>
      <c r="Q18" s="3">
        <f>VLOOKUP(A18,'درآمد ناشی از فروش'!A:Q,17,0)</f>
        <v>27727593987</v>
      </c>
      <c r="S18" s="3">
        <f t="shared" si="2"/>
        <v>27727593987</v>
      </c>
      <c r="U18" s="5">
        <f t="shared" si="3"/>
        <v>1.1325729138011694E-2</v>
      </c>
    </row>
    <row r="19" spans="1:21" x14ac:dyDescent="0.5">
      <c r="A19" s="1" t="s">
        <v>331</v>
      </c>
      <c r="C19" s="3">
        <v>0</v>
      </c>
      <c r="E19" s="3">
        <v>0</v>
      </c>
      <c r="G19" s="3">
        <f>VLOOKUP(A19,'درآمد ناشی از فروش'!A:Q,9,0)</f>
        <v>0</v>
      </c>
      <c r="I19" s="3">
        <f t="shared" si="0"/>
        <v>0</v>
      </c>
      <c r="K19" s="5">
        <f t="shared" si="1"/>
        <v>0</v>
      </c>
      <c r="M19" s="3">
        <v>0</v>
      </c>
      <c r="O19" s="3">
        <v>0</v>
      </c>
      <c r="Q19" s="3">
        <f>VLOOKUP(A19,'درآمد ناشی از فروش'!A:Q,17,0)</f>
        <v>69683500194</v>
      </c>
      <c r="S19" s="3">
        <f t="shared" si="2"/>
        <v>69683500194</v>
      </c>
      <c r="U19" s="5">
        <f t="shared" si="3"/>
        <v>2.8463214260705458E-2</v>
      </c>
    </row>
    <row r="20" spans="1:21" x14ac:dyDescent="0.5">
      <c r="A20" s="1" t="s">
        <v>332</v>
      </c>
      <c r="C20" s="3">
        <v>0</v>
      </c>
      <c r="E20" s="3">
        <v>0</v>
      </c>
      <c r="G20" s="3">
        <f>VLOOKUP(A20,'درآمد ناشی از فروش'!A:Q,9,0)</f>
        <v>0</v>
      </c>
      <c r="I20" s="3">
        <f t="shared" si="0"/>
        <v>0</v>
      </c>
      <c r="K20" s="5">
        <f t="shared" si="1"/>
        <v>0</v>
      </c>
      <c r="M20" s="3">
        <v>0</v>
      </c>
      <c r="O20" s="3">
        <v>0</v>
      </c>
      <c r="Q20" s="3">
        <f>VLOOKUP(A20,'درآمد ناشی از فروش'!A:Q,17,0)</f>
        <v>51969229338</v>
      </c>
      <c r="S20" s="3">
        <f t="shared" si="2"/>
        <v>51969229338</v>
      </c>
      <c r="U20" s="5">
        <f t="shared" si="3"/>
        <v>2.1227569015521402E-2</v>
      </c>
    </row>
    <row r="21" spans="1:21" x14ac:dyDescent="0.5">
      <c r="A21" s="1" t="s">
        <v>333</v>
      </c>
      <c r="C21" s="3">
        <v>0</v>
      </c>
      <c r="E21" s="3">
        <v>0</v>
      </c>
      <c r="G21" s="3">
        <f>VLOOKUP(A21,'درآمد ناشی از فروش'!A:Q,9,0)</f>
        <v>0</v>
      </c>
      <c r="I21" s="3">
        <f t="shared" si="0"/>
        <v>0</v>
      </c>
      <c r="K21" s="5">
        <f t="shared" si="1"/>
        <v>0</v>
      </c>
      <c r="M21" s="3">
        <v>0</v>
      </c>
      <c r="O21" s="3">
        <v>0</v>
      </c>
      <c r="Q21" s="3">
        <f>VLOOKUP(A21,'درآمد ناشی از فروش'!A:Q,17,0)</f>
        <v>598072044</v>
      </c>
      <c r="S21" s="3">
        <f t="shared" si="2"/>
        <v>598072044</v>
      </c>
      <c r="U21" s="5">
        <f t="shared" si="3"/>
        <v>2.4429101127695376E-4</v>
      </c>
    </row>
    <row r="22" spans="1:21" x14ac:dyDescent="0.5">
      <c r="A22" s="1" t="s">
        <v>334</v>
      </c>
      <c r="C22" s="3">
        <v>0</v>
      </c>
      <c r="E22" s="3">
        <v>0</v>
      </c>
      <c r="G22" s="3">
        <f>VLOOKUP(A22,'درآمد ناشی از فروش'!A:Q,9,0)</f>
        <v>0</v>
      </c>
      <c r="I22" s="3">
        <f t="shared" si="0"/>
        <v>0</v>
      </c>
      <c r="K22" s="5">
        <f t="shared" si="1"/>
        <v>0</v>
      </c>
      <c r="M22" s="3">
        <v>0</v>
      </c>
      <c r="O22" s="3">
        <v>0</v>
      </c>
      <c r="Q22" s="3">
        <f>VLOOKUP(A22,'درآمد ناشی از فروش'!A:Q,17,0)</f>
        <v>24359546184</v>
      </c>
      <c r="S22" s="3">
        <f t="shared" si="2"/>
        <v>24359546184</v>
      </c>
      <c r="U22" s="5">
        <f t="shared" si="3"/>
        <v>9.950002230060798E-3</v>
      </c>
    </row>
    <row r="23" spans="1:21" x14ac:dyDescent="0.5">
      <c r="A23" s="1" t="s">
        <v>335</v>
      </c>
      <c r="C23" s="3">
        <v>0</v>
      </c>
      <c r="E23" s="3">
        <v>0</v>
      </c>
      <c r="G23" s="3">
        <f>VLOOKUP(A23,'درآمد ناشی از فروش'!A:Q,9,0)</f>
        <v>0</v>
      </c>
      <c r="I23" s="3">
        <f t="shared" si="0"/>
        <v>0</v>
      </c>
      <c r="K23" s="5">
        <f t="shared" si="1"/>
        <v>0</v>
      </c>
      <c r="M23" s="3">
        <v>0</v>
      </c>
      <c r="O23" s="3">
        <v>0</v>
      </c>
      <c r="Q23" s="3">
        <f>VLOOKUP(A23,'درآمد ناشی از فروش'!A:Q,17,0)</f>
        <v>-6507</v>
      </c>
      <c r="S23" s="3">
        <f t="shared" si="2"/>
        <v>-6507</v>
      </c>
      <c r="U23" s="5">
        <f t="shared" si="3"/>
        <v>-2.6578764654298703E-9</v>
      </c>
    </row>
    <row r="24" spans="1:21" x14ac:dyDescent="0.5">
      <c r="A24" s="1" t="s">
        <v>306</v>
      </c>
      <c r="C24" s="3">
        <v>0</v>
      </c>
      <c r="E24" s="3">
        <v>0</v>
      </c>
      <c r="G24" s="3">
        <f>VLOOKUP(A24,'درآمد ناشی از فروش'!A:Q,9,0)</f>
        <v>0</v>
      </c>
      <c r="I24" s="3">
        <f t="shared" si="0"/>
        <v>0</v>
      </c>
      <c r="K24" s="5">
        <f t="shared" si="1"/>
        <v>0</v>
      </c>
      <c r="M24" s="3">
        <f>VLOOKUP(A24,'درآمد سود سهام'!A:S,19,0)</f>
        <v>1419818778</v>
      </c>
      <c r="O24" s="3">
        <v>0</v>
      </c>
      <c r="Q24" s="3">
        <f>VLOOKUP(A24,'درآمد ناشی از فروش'!A:Q,17,0)</f>
        <v>10540199810</v>
      </c>
      <c r="S24" s="3">
        <f t="shared" si="2"/>
        <v>11960018588</v>
      </c>
      <c r="U24" s="5">
        <f t="shared" si="3"/>
        <v>4.8852392701934826E-3</v>
      </c>
    </row>
    <row r="25" spans="1:21" x14ac:dyDescent="0.5">
      <c r="A25" s="1" t="s">
        <v>315</v>
      </c>
      <c r="C25" s="3">
        <v>0</v>
      </c>
      <c r="E25" s="3">
        <v>0</v>
      </c>
      <c r="G25" s="3">
        <f>VLOOKUP(A25,'درآمد ناشی از فروش'!A:Q,9,0)</f>
        <v>0</v>
      </c>
      <c r="I25" s="3">
        <f t="shared" si="0"/>
        <v>0</v>
      </c>
      <c r="K25" s="5">
        <f t="shared" si="1"/>
        <v>0</v>
      </c>
      <c r="M25" s="3">
        <v>0</v>
      </c>
      <c r="O25" s="3">
        <v>0</v>
      </c>
      <c r="Q25" s="3">
        <f>VLOOKUP(A25,'درآمد ناشی از فروش'!A:Q,17,0)</f>
        <v>22318603</v>
      </c>
      <c r="S25" s="3">
        <f t="shared" si="2"/>
        <v>22318603</v>
      </c>
      <c r="U25" s="5">
        <f t="shared" si="3"/>
        <v>9.1163500315003078E-6</v>
      </c>
    </row>
    <row r="26" spans="1:21" x14ac:dyDescent="0.5">
      <c r="A26" s="1" t="s">
        <v>336</v>
      </c>
      <c r="C26" s="3">
        <v>0</v>
      </c>
      <c r="E26" s="3">
        <v>0</v>
      </c>
      <c r="G26" s="3">
        <f>VLOOKUP(A26,'درآمد ناشی از فروش'!A:Q,9,0)</f>
        <v>0</v>
      </c>
      <c r="I26" s="3">
        <f t="shared" si="0"/>
        <v>0</v>
      </c>
      <c r="K26" s="5">
        <f t="shared" si="1"/>
        <v>0</v>
      </c>
      <c r="M26" s="3">
        <v>0</v>
      </c>
      <c r="O26" s="3">
        <v>0</v>
      </c>
      <c r="Q26" s="3">
        <f>VLOOKUP(A26,'درآمد ناشی از فروش'!A:Q,17,0)</f>
        <v>38665893964</v>
      </c>
      <c r="S26" s="3">
        <f t="shared" si="2"/>
        <v>38665893964</v>
      </c>
      <c r="U26" s="5">
        <f t="shared" si="3"/>
        <v>1.5793632946322803E-2</v>
      </c>
    </row>
    <row r="27" spans="1:21" x14ac:dyDescent="0.5">
      <c r="A27" s="1" t="s">
        <v>337</v>
      </c>
      <c r="C27" s="3">
        <v>0</v>
      </c>
      <c r="E27" s="3">
        <v>0</v>
      </c>
      <c r="G27" s="3">
        <f>VLOOKUP(A27,'درآمد ناشی از فروش'!A:Q,9,0)</f>
        <v>0</v>
      </c>
      <c r="I27" s="3">
        <f t="shared" si="0"/>
        <v>0</v>
      </c>
      <c r="K27" s="5">
        <f t="shared" si="1"/>
        <v>0</v>
      </c>
      <c r="M27" s="3">
        <v>0</v>
      </c>
      <c r="O27" s="3">
        <v>0</v>
      </c>
      <c r="Q27" s="3">
        <f>VLOOKUP(A27,'درآمد ناشی از فروش'!A:Q,17,0)</f>
        <v>45140964099</v>
      </c>
      <c r="S27" s="3">
        <f t="shared" si="2"/>
        <v>45140964099</v>
      </c>
      <c r="U27" s="5">
        <f t="shared" si="3"/>
        <v>1.8438467205401383E-2</v>
      </c>
    </row>
    <row r="28" spans="1:21" x14ac:dyDescent="0.5">
      <c r="A28" s="1" t="s">
        <v>338</v>
      </c>
      <c r="C28" s="3">
        <v>0</v>
      </c>
      <c r="E28" s="3">
        <v>0</v>
      </c>
      <c r="G28" s="3">
        <f>VLOOKUP(A28,'درآمد ناشی از فروش'!A:Q,9,0)</f>
        <v>0</v>
      </c>
      <c r="I28" s="3">
        <f t="shared" si="0"/>
        <v>0</v>
      </c>
      <c r="K28" s="5">
        <f t="shared" si="1"/>
        <v>0</v>
      </c>
      <c r="M28" s="3">
        <v>0</v>
      </c>
      <c r="O28" s="3">
        <v>0</v>
      </c>
      <c r="Q28" s="3">
        <f>VLOOKUP(A28,'درآمد ناشی از فروش'!A:Q,17,0)</f>
        <v>75526</v>
      </c>
      <c r="S28" s="3">
        <f t="shared" si="2"/>
        <v>75526</v>
      </c>
      <c r="U28" s="5">
        <f t="shared" si="3"/>
        <v>3.0849666194568373E-8</v>
      </c>
    </row>
    <row r="29" spans="1:21" x14ac:dyDescent="0.5">
      <c r="A29" s="1" t="s">
        <v>339</v>
      </c>
      <c r="C29" s="3">
        <v>0</v>
      </c>
      <c r="E29" s="3">
        <v>0</v>
      </c>
      <c r="G29" s="3">
        <f>VLOOKUP(A29,'درآمد ناشی از فروش'!A:Q,9,0)</f>
        <v>0</v>
      </c>
      <c r="I29" s="3">
        <f t="shared" si="0"/>
        <v>0</v>
      </c>
      <c r="K29" s="5">
        <f t="shared" si="1"/>
        <v>0</v>
      </c>
      <c r="M29" s="3">
        <v>0</v>
      </c>
      <c r="O29" s="3">
        <v>0</v>
      </c>
      <c r="Q29" s="3">
        <f>VLOOKUP(A29,'درآمد ناشی از فروش'!A:Q,17,0)</f>
        <v>1262224</v>
      </c>
      <c r="S29" s="3">
        <f t="shared" si="2"/>
        <v>1262224</v>
      </c>
      <c r="U29" s="5">
        <f t="shared" si="3"/>
        <v>5.1557330009232406E-7</v>
      </c>
    </row>
    <row r="30" spans="1:21" x14ac:dyDescent="0.5">
      <c r="A30" s="1" t="s">
        <v>309</v>
      </c>
      <c r="C30" s="3">
        <v>0</v>
      </c>
      <c r="E30" s="3">
        <v>0</v>
      </c>
      <c r="G30" s="3">
        <f>VLOOKUP(A30,'درآمد ناشی از فروش'!A:Q,9,0)</f>
        <v>0</v>
      </c>
      <c r="I30" s="3">
        <f t="shared" si="0"/>
        <v>0</v>
      </c>
      <c r="K30" s="5">
        <f t="shared" si="1"/>
        <v>0</v>
      </c>
      <c r="M30" s="3">
        <f>VLOOKUP(A30,'درآمد سود سهام'!A:S,19,0)</f>
        <v>538770355</v>
      </c>
      <c r="O30" s="3">
        <v>0</v>
      </c>
      <c r="Q30" s="3">
        <f>VLOOKUP(A30,'درآمد ناشی از فروش'!A:Q,17,0)</f>
        <v>5763990097</v>
      </c>
      <c r="S30" s="3">
        <f t="shared" si="2"/>
        <v>6302760452</v>
      </c>
      <c r="U30" s="5">
        <f t="shared" si="3"/>
        <v>2.5744519244833152E-3</v>
      </c>
    </row>
    <row r="31" spans="1:21" x14ac:dyDescent="0.5">
      <c r="A31" s="1" t="s">
        <v>340</v>
      </c>
      <c r="C31" s="3">
        <v>0</v>
      </c>
      <c r="E31" s="3">
        <v>0</v>
      </c>
      <c r="G31" s="3">
        <f>VLOOKUP(A31,'درآمد ناشی از فروش'!A:Q,9,0)</f>
        <v>0</v>
      </c>
      <c r="I31" s="3">
        <f t="shared" si="0"/>
        <v>0</v>
      </c>
      <c r="K31" s="5">
        <f t="shared" si="1"/>
        <v>0</v>
      </c>
      <c r="M31" s="3">
        <v>0</v>
      </c>
      <c r="O31" s="3">
        <v>0</v>
      </c>
      <c r="Q31" s="3">
        <f>VLOOKUP(A31,'درآمد ناشی از فروش'!A:Q,17,0)</f>
        <v>129794846311</v>
      </c>
      <c r="S31" s="3">
        <f t="shared" si="2"/>
        <v>129794846311</v>
      </c>
      <c r="U31" s="5">
        <f t="shared" si="3"/>
        <v>5.3016546387597042E-2</v>
      </c>
    </row>
    <row r="32" spans="1:21" x14ac:dyDescent="0.5">
      <c r="A32" s="1" t="s">
        <v>341</v>
      </c>
      <c r="C32" s="3">
        <v>0</v>
      </c>
      <c r="E32" s="3">
        <v>0</v>
      </c>
      <c r="G32" s="3">
        <f>VLOOKUP(A32,'درآمد ناشی از فروش'!A:Q,9,0)</f>
        <v>0</v>
      </c>
      <c r="I32" s="3">
        <f t="shared" si="0"/>
        <v>0</v>
      </c>
      <c r="K32" s="5">
        <f t="shared" si="1"/>
        <v>0</v>
      </c>
      <c r="M32" s="3">
        <v>0</v>
      </c>
      <c r="O32" s="3">
        <v>0</v>
      </c>
      <c r="Q32" s="3">
        <f>VLOOKUP(A32,'درآمد ناشی از فروش'!A:Q,17,0)</f>
        <v>5206750668</v>
      </c>
      <c r="S32" s="3">
        <f t="shared" si="2"/>
        <v>5206750668</v>
      </c>
      <c r="U32" s="5">
        <f t="shared" si="3"/>
        <v>2.1267711790131333E-3</v>
      </c>
    </row>
    <row r="33" spans="1:21" x14ac:dyDescent="0.5">
      <c r="A33" s="1" t="s">
        <v>290</v>
      </c>
      <c r="C33" s="3">
        <v>0</v>
      </c>
      <c r="E33" s="3">
        <v>0</v>
      </c>
      <c r="G33" s="3">
        <f>VLOOKUP(A33,'درآمد ناشی از فروش'!A:Q,9,0)</f>
        <v>0</v>
      </c>
      <c r="I33" s="3">
        <f t="shared" si="0"/>
        <v>0</v>
      </c>
      <c r="K33" s="5">
        <f t="shared" si="1"/>
        <v>0</v>
      </c>
      <c r="M33" s="3">
        <f>VLOOKUP(A33,'درآمد سود سهام'!A:S,19,0)</f>
        <v>2382609465</v>
      </c>
      <c r="O33" s="3">
        <v>0</v>
      </c>
      <c r="Q33" s="3">
        <f>VLOOKUP(A33,'درآمد ناشی از فروش'!A:Q,17,0)</f>
        <v>41674394341</v>
      </c>
      <c r="S33" s="3">
        <f t="shared" si="2"/>
        <v>44057003806</v>
      </c>
      <c r="U33" s="5">
        <f t="shared" si="3"/>
        <v>1.7995708245477429E-2</v>
      </c>
    </row>
    <row r="34" spans="1:21" x14ac:dyDescent="0.5">
      <c r="A34" s="1" t="s">
        <v>342</v>
      </c>
      <c r="C34" s="3">
        <v>0</v>
      </c>
      <c r="E34" s="3">
        <v>0</v>
      </c>
      <c r="G34" s="3">
        <f>VLOOKUP(A34,'درآمد ناشی از فروش'!A:Q,9,0)</f>
        <v>0</v>
      </c>
      <c r="I34" s="3">
        <f t="shared" si="0"/>
        <v>0</v>
      </c>
      <c r="K34" s="5">
        <f t="shared" si="1"/>
        <v>0</v>
      </c>
      <c r="M34" s="3">
        <v>0</v>
      </c>
      <c r="O34" s="3">
        <v>0</v>
      </c>
      <c r="Q34" s="3">
        <f>VLOOKUP(A34,'درآمد ناشی از فروش'!A:Q,17,0)</f>
        <v>12824056756</v>
      </c>
      <c r="S34" s="3">
        <f t="shared" si="2"/>
        <v>12824056756</v>
      </c>
      <c r="U34" s="5">
        <f t="shared" si="3"/>
        <v>5.2381679181050149E-3</v>
      </c>
    </row>
    <row r="35" spans="1:21" x14ac:dyDescent="0.5">
      <c r="A35" s="1" t="s">
        <v>343</v>
      </c>
      <c r="C35" s="3">
        <v>0</v>
      </c>
      <c r="E35" s="3">
        <v>0</v>
      </c>
      <c r="G35" s="3">
        <f>VLOOKUP(A35,'درآمد ناشی از فروش'!A:Q,9,0)</f>
        <v>0</v>
      </c>
      <c r="I35" s="3">
        <f t="shared" si="0"/>
        <v>0</v>
      </c>
      <c r="K35" s="5">
        <f t="shared" si="1"/>
        <v>0</v>
      </c>
      <c r="M35" s="3">
        <v>0</v>
      </c>
      <c r="O35" s="3">
        <v>0</v>
      </c>
      <c r="Q35" s="3">
        <f>VLOOKUP(A35,'درآمد ناشی از فروش'!A:Q,17,0)</f>
        <v>19910213329</v>
      </c>
      <c r="S35" s="3">
        <f t="shared" si="2"/>
        <v>19910213329</v>
      </c>
      <c r="U35" s="5">
        <f t="shared" si="3"/>
        <v>8.1326091023262975E-3</v>
      </c>
    </row>
    <row r="36" spans="1:21" x14ac:dyDescent="0.5">
      <c r="A36" s="1" t="s">
        <v>299</v>
      </c>
      <c r="C36" s="3">
        <v>0</v>
      </c>
      <c r="E36" s="3">
        <v>0</v>
      </c>
      <c r="G36" s="3">
        <f>VLOOKUP(A36,'درآمد ناشی از فروش'!A:Q,9,0)</f>
        <v>0</v>
      </c>
      <c r="I36" s="3">
        <f t="shared" si="0"/>
        <v>0</v>
      </c>
      <c r="K36" s="5">
        <f t="shared" si="1"/>
        <v>0</v>
      </c>
      <c r="M36" s="3">
        <f>VLOOKUP(A36,'درآمد سود سهام'!A:S,19,0)</f>
        <v>703584696</v>
      </c>
      <c r="O36" s="3">
        <v>0</v>
      </c>
      <c r="Q36" s="3">
        <f>VLOOKUP(A36,'درآمد ناشی از فروش'!A:Q,17,0)</f>
        <v>15879642997</v>
      </c>
      <c r="S36" s="3">
        <f t="shared" si="2"/>
        <v>16583227693</v>
      </c>
      <c r="U36" s="5">
        <f t="shared" si="3"/>
        <v>6.7736546190394322E-3</v>
      </c>
    </row>
    <row r="37" spans="1:21" x14ac:dyDescent="0.5">
      <c r="A37" s="1" t="s">
        <v>344</v>
      </c>
      <c r="C37" s="3">
        <v>0</v>
      </c>
      <c r="E37" s="3">
        <v>0</v>
      </c>
      <c r="G37" s="3">
        <f>VLOOKUP(A37,'درآمد ناشی از فروش'!A:Q,9,0)</f>
        <v>0</v>
      </c>
      <c r="I37" s="3">
        <f t="shared" si="0"/>
        <v>0</v>
      </c>
      <c r="K37" s="5">
        <f t="shared" si="1"/>
        <v>0</v>
      </c>
      <c r="M37" s="3">
        <v>0</v>
      </c>
      <c r="O37" s="3">
        <v>0</v>
      </c>
      <c r="Q37" s="3">
        <f>VLOOKUP(A37,'درآمد ناشی از فروش'!A:Q,17,0)</f>
        <v>43513145007</v>
      </c>
      <c r="S37" s="3">
        <f t="shared" si="2"/>
        <v>43513145007</v>
      </c>
      <c r="U37" s="5">
        <f t="shared" si="3"/>
        <v>1.7773561403249205E-2</v>
      </c>
    </row>
    <row r="38" spans="1:21" x14ac:dyDescent="0.5">
      <c r="A38" s="1" t="s">
        <v>345</v>
      </c>
      <c r="C38" s="3">
        <v>0</v>
      </c>
      <c r="E38" s="3">
        <v>0</v>
      </c>
      <c r="G38" s="3">
        <f>VLOOKUP(A38,'درآمد ناشی از فروش'!A:Q,9,0)</f>
        <v>0</v>
      </c>
      <c r="I38" s="3">
        <f t="shared" si="0"/>
        <v>0</v>
      </c>
      <c r="K38" s="5">
        <f t="shared" si="1"/>
        <v>0</v>
      </c>
      <c r="M38" s="3">
        <v>0</v>
      </c>
      <c r="O38" s="3">
        <v>0</v>
      </c>
      <c r="Q38" s="3">
        <f>VLOOKUP(A38,'درآمد ناشی از فروش'!A:Q,17,0)</f>
        <v>6104564441</v>
      </c>
      <c r="S38" s="3">
        <f t="shared" si="2"/>
        <v>6104564441</v>
      </c>
      <c r="U38" s="5">
        <f t="shared" si="3"/>
        <v>2.4934959519646461E-3</v>
      </c>
    </row>
    <row r="39" spans="1:21" x14ac:dyDescent="0.5">
      <c r="A39" s="1" t="s">
        <v>346</v>
      </c>
      <c r="C39" s="3">
        <v>0</v>
      </c>
      <c r="E39" s="3">
        <v>0</v>
      </c>
      <c r="G39" s="3">
        <f>VLOOKUP(A39,'درآمد ناشی از فروش'!A:Q,9,0)</f>
        <v>0</v>
      </c>
      <c r="I39" s="3">
        <f t="shared" si="0"/>
        <v>0</v>
      </c>
      <c r="K39" s="5">
        <f t="shared" si="1"/>
        <v>0</v>
      </c>
      <c r="M39" s="3">
        <v>0</v>
      </c>
      <c r="O39" s="3">
        <v>0</v>
      </c>
      <c r="Q39" s="3">
        <f>VLOOKUP(A39,'درآمد ناشی از فروش'!A:Q,17,0)</f>
        <v>7702471741</v>
      </c>
      <c r="S39" s="3">
        <f t="shared" si="2"/>
        <v>7702471741</v>
      </c>
      <c r="U39" s="5">
        <f t="shared" si="3"/>
        <v>3.146183858312977E-3</v>
      </c>
    </row>
    <row r="40" spans="1:21" x14ac:dyDescent="0.5">
      <c r="A40" s="1" t="s">
        <v>301</v>
      </c>
      <c r="C40" s="3">
        <v>0</v>
      </c>
      <c r="E40" s="3">
        <v>0</v>
      </c>
      <c r="G40" s="3">
        <f>VLOOKUP(A40,'درآمد ناشی از فروش'!A:Q,9,0)</f>
        <v>0</v>
      </c>
      <c r="I40" s="3">
        <f t="shared" si="0"/>
        <v>0</v>
      </c>
      <c r="K40" s="5">
        <f t="shared" si="1"/>
        <v>0</v>
      </c>
      <c r="M40" s="3">
        <f>VLOOKUP(A40,'درآمد سود سهام'!A:S,19,0)</f>
        <v>3754399746</v>
      </c>
      <c r="O40" s="3">
        <v>0</v>
      </c>
      <c r="Q40" s="3">
        <f>VLOOKUP(A40,'درآمد ناشی از فروش'!A:Q,17,0)</f>
        <v>48485275877</v>
      </c>
      <c r="S40" s="3">
        <f t="shared" si="2"/>
        <v>52239675623</v>
      </c>
      <c r="U40" s="5">
        <f t="shared" si="3"/>
        <v>2.1338036637476902E-2</v>
      </c>
    </row>
    <row r="41" spans="1:21" x14ac:dyDescent="0.5">
      <c r="A41" s="1" t="s">
        <v>347</v>
      </c>
      <c r="C41" s="3">
        <v>0</v>
      </c>
      <c r="E41" s="3">
        <v>0</v>
      </c>
      <c r="G41" s="3">
        <f>VLOOKUP(A41,'درآمد ناشی از فروش'!A:Q,9,0)</f>
        <v>0</v>
      </c>
      <c r="I41" s="3">
        <f t="shared" si="0"/>
        <v>0</v>
      </c>
      <c r="K41" s="5">
        <f t="shared" si="1"/>
        <v>0</v>
      </c>
      <c r="M41" s="3">
        <v>0</v>
      </c>
      <c r="O41" s="3">
        <v>0</v>
      </c>
      <c r="Q41" s="3">
        <f>VLOOKUP(A41,'درآمد ناشی از فروش'!A:Q,17,0)</f>
        <v>-23109464</v>
      </c>
      <c r="S41" s="3">
        <f t="shared" si="2"/>
        <v>-23109464</v>
      </c>
      <c r="U41" s="5">
        <f t="shared" si="3"/>
        <v>-9.4393884269707759E-6</v>
      </c>
    </row>
    <row r="42" spans="1:21" x14ac:dyDescent="0.5">
      <c r="A42" s="1" t="s">
        <v>348</v>
      </c>
      <c r="C42" s="3">
        <v>0</v>
      </c>
      <c r="E42" s="3">
        <v>0</v>
      </c>
      <c r="G42" s="3">
        <f>VLOOKUP(A42,'درآمد ناشی از فروش'!A:Q,9,0)</f>
        <v>0</v>
      </c>
      <c r="I42" s="3">
        <f t="shared" si="0"/>
        <v>0</v>
      </c>
      <c r="K42" s="5">
        <f t="shared" si="1"/>
        <v>0</v>
      </c>
      <c r="M42" s="3">
        <v>0</v>
      </c>
      <c r="O42" s="3">
        <v>0</v>
      </c>
      <c r="Q42" s="3">
        <f>VLOOKUP(A42,'درآمد ناشی از فروش'!A:Q,17,0)</f>
        <v>174116</v>
      </c>
      <c r="S42" s="3">
        <f t="shared" si="2"/>
        <v>174116</v>
      </c>
      <c r="U42" s="5">
        <f t="shared" si="3"/>
        <v>7.1120150400305408E-8</v>
      </c>
    </row>
    <row r="43" spans="1:21" x14ac:dyDescent="0.5">
      <c r="A43" s="1" t="s">
        <v>349</v>
      </c>
      <c r="C43" s="3">
        <v>0</v>
      </c>
      <c r="E43" s="3">
        <v>0</v>
      </c>
      <c r="G43" s="3">
        <f>VLOOKUP(A43,'درآمد ناشی از فروش'!A:Q,9,0)</f>
        <v>0</v>
      </c>
      <c r="I43" s="3">
        <f t="shared" si="0"/>
        <v>0</v>
      </c>
      <c r="K43" s="5">
        <f t="shared" si="1"/>
        <v>0</v>
      </c>
      <c r="M43" s="3">
        <v>0</v>
      </c>
      <c r="O43" s="3">
        <v>0</v>
      </c>
      <c r="Q43" s="3">
        <f>VLOOKUP(A43,'درآمد ناشی از فروش'!A:Q,17,0)</f>
        <v>2160063</v>
      </c>
      <c r="S43" s="3">
        <f t="shared" si="2"/>
        <v>2160063</v>
      </c>
      <c r="U43" s="5">
        <f t="shared" si="3"/>
        <v>8.8230837736988511E-7</v>
      </c>
    </row>
    <row r="44" spans="1:21" x14ac:dyDescent="0.5">
      <c r="A44" s="1" t="s">
        <v>350</v>
      </c>
      <c r="C44" s="3">
        <v>0</v>
      </c>
      <c r="E44" s="3">
        <v>0</v>
      </c>
      <c r="G44" s="3">
        <f>VLOOKUP(A44,'درآمد ناشی از فروش'!A:Q,9,0)</f>
        <v>0</v>
      </c>
      <c r="I44" s="3">
        <f t="shared" si="0"/>
        <v>0</v>
      </c>
      <c r="K44" s="5">
        <f t="shared" si="1"/>
        <v>0</v>
      </c>
      <c r="M44" s="3">
        <v>0</v>
      </c>
      <c r="O44" s="3">
        <v>0</v>
      </c>
      <c r="Q44" s="3">
        <f>VLOOKUP(A44,'درآمد ناشی از فروش'!A:Q,17,0)</f>
        <v>2322574</v>
      </c>
      <c r="S44" s="3">
        <f t="shared" si="2"/>
        <v>2322574</v>
      </c>
      <c r="U44" s="5">
        <f t="shared" si="3"/>
        <v>9.4868830087894823E-7</v>
      </c>
    </row>
    <row r="45" spans="1:21" x14ac:dyDescent="0.5">
      <c r="A45" s="1" t="s">
        <v>37</v>
      </c>
      <c r="C45" s="3">
        <f>VLOOKUP(A45,'درآمد سود سهام'!A:S,13,0)</f>
        <v>0</v>
      </c>
      <c r="E45" s="3">
        <f>VLOOKUP(A45,'درآمد ناشی از تغییر قیمت اوراق'!A:Q,9,0)</f>
        <v>76673046</v>
      </c>
      <c r="G45" s="3">
        <f>VLOOKUP(A45,'درآمد ناشی از فروش'!A:Q,9,0)</f>
        <v>0</v>
      </c>
      <c r="I45" s="3">
        <f t="shared" si="0"/>
        <v>76673046</v>
      </c>
      <c r="K45" s="5">
        <f t="shared" si="1"/>
        <v>4.1450019201869759E-4</v>
      </c>
      <c r="M45" s="3">
        <f>VLOOKUP(A45,'درآمد سود سهام'!A:S,19,0)</f>
        <v>676214482</v>
      </c>
      <c r="O45" s="3">
        <f>VLOOKUP(A45,'درآمد ناشی از تغییر قیمت اوراق'!A:Q,17,0)</f>
        <v>2206452758</v>
      </c>
      <c r="Q45" s="3">
        <f>VLOOKUP(A45,'درآمد ناشی از فروش'!A:Q,17,0)</f>
        <v>315228571</v>
      </c>
      <c r="S45" s="3">
        <f t="shared" si="2"/>
        <v>3197895811</v>
      </c>
      <c r="U45" s="5">
        <f t="shared" si="3"/>
        <v>1.3062259128559504E-3</v>
      </c>
    </row>
    <row r="46" spans="1:21" x14ac:dyDescent="0.5">
      <c r="A46" s="1" t="s">
        <v>28</v>
      </c>
      <c r="C46" s="3">
        <f>VLOOKUP(A46,'درآمد سود سهام'!A:S,13,0)</f>
        <v>0</v>
      </c>
      <c r="E46" s="3">
        <f>VLOOKUP(A46,'درآمد ناشی از تغییر قیمت اوراق'!A:Q,9,0)</f>
        <v>415628255</v>
      </c>
      <c r="G46" s="3">
        <v>0</v>
      </c>
      <c r="I46" s="3">
        <f t="shared" si="0"/>
        <v>415628255</v>
      </c>
      <c r="K46" s="5">
        <f t="shared" si="1"/>
        <v>2.2469172739778228E-3</v>
      </c>
      <c r="M46" s="3">
        <f>VLOOKUP(A46,'درآمد سود سهام'!A:S,19,0)</f>
        <v>1945094638</v>
      </c>
      <c r="O46" s="3">
        <f>VLOOKUP(A46,'درآمد ناشی از تغییر قیمت اوراق'!A:Q,17,0)</f>
        <v>32235584779</v>
      </c>
      <c r="Q46" s="3">
        <v>0</v>
      </c>
      <c r="S46" s="3">
        <f t="shared" si="2"/>
        <v>34180679417</v>
      </c>
      <c r="U46" s="5">
        <f t="shared" si="3"/>
        <v>1.3961583432433915E-2</v>
      </c>
    </row>
    <row r="47" spans="1:21" x14ac:dyDescent="0.5">
      <c r="A47" s="1" t="s">
        <v>29</v>
      </c>
      <c r="C47" s="3">
        <f>VLOOKUP(A47,'درآمد سود سهام'!A:S,13,0)</f>
        <v>9601879037</v>
      </c>
      <c r="E47" s="3">
        <f>VLOOKUP(A47,'درآمد ناشی از تغییر قیمت اوراق'!A:Q,9,0)</f>
        <v>-9756083958</v>
      </c>
      <c r="G47" s="3">
        <f>VLOOKUP(A47,'درآمد ناشی از فروش'!A:Q,9,0)</f>
        <v>0</v>
      </c>
      <c r="I47" s="3">
        <f t="shared" si="0"/>
        <v>-154204921</v>
      </c>
      <c r="K47" s="5">
        <f t="shared" si="1"/>
        <v>-8.3364327751799623E-4</v>
      </c>
      <c r="M47" s="3">
        <f>VLOOKUP(A47,'درآمد سود سهام'!A:S,19,0)</f>
        <v>9601879037</v>
      </c>
      <c r="O47" s="3">
        <f>VLOOKUP(A47,'درآمد ناشی از تغییر قیمت اوراق'!A:Q,17,0)</f>
        <v>93087417957</v>
      </c>
      <c r="Q47" s="3">
        <f>VLOOKUP(A47,'درآمد ناشی از فروش'!A:Q,17,0)</f>
        <v>24421994130</v>
      </c>
      <c r="S47" s="3">
        <f t="shared" si="2"/>
        <v>127111291124</v>
      </c>
      <c r="U47" s="5">
        <f t="shared" si="3"/>
        <v>5.1920410199613395E-2</v>
      </c>
    </row>
    <row r="48" spans="1:21" x14ac:dyDescent="0.5">
      <c r="A48" s="1" t="s">
        <v>18</v>
      </c>
      <c r="C48" s="3">
        <f>VLOOKUP(A48,'درآمد سود سهام'!A:S,13,0)</f>
        <v>97684214</v>
      </c>
      <c r="E48" s="3">
        <f>VLOOKUP(A48,'درآمد ناشی از تغییر قیمت اوراق'!A:Q,9,0)</f>
        <v>204164598</v>
      </c>
      <c r="G48" s="3">
        <f>VLOOKUP(A48,'درآمد ناشی از فروش'!A:Q,9,0)</f>
        <v>0</v>
      </c>
      <c r="I48" s="3">
        <f t="shared" si="0"/>
        <v>301848812</v>
      </c>
      <c r="K48" s="5">
        <f t="shared" si="1"/>
        <v>1.631817138641078E-3</v>
      </c>
      <c r="M48" s="3">
        <f>VLOOKUP(A48,'درآمد سود سهام'!A:S,19,0)</f>
        <v>97684214</v>
      </c>
      <c r="O48" s="3">
        <f>VLOOKUP(A48,'درآمد ناشی از تغییر قیمت اوراق'!A:Q,17,0)</f>
        <v>12942667360</v>
      </c>
      <c r="Q48" s="3">
        <f>VLOOKUP(A48,'درآمد ناشی از فروش'!A:Q,17,0)</f>
        <v>11532186454</v>
      </c>
      <c r="S48" s="3">
        <f t="shared" si="2"/>
        <v>24572538028</v>
      </c>
      <c r="U48" s="5">
        <f t="shared" si="3"/>
        <v>1.0037001770478211E-2</v>
      </c>
    </row>
    <row r="49" spans="1:21" x14ac:dyDescent="0.5">
      <c r="A49" s="1" t="s">
        <v>15</v>
      </c>
      <c r="C49" s="3">
        <f>VLOOKUP(A49,'درآمد سود سهام'!A:S,13,0)</f>
        <v>256180132</v>
      </c>
      <c r="E49" s="3">
        <f>VLOOKUP(A49,'درآمد ناشی از تغییر قیمت اوراق'!A:Q,9,0)</f>
        <v>33736874</v>
      </c>
      <c r="G49" s="3">
        <f>VLOOKUP(A49,'درآمد ناشی از فروش'!A:Q,9,0)</f>
        <v>0</v>
      </c>
      <c r="I49" s="3">
        <f t="shared" si="0"/>
        <v>289917006</v>
      </c>
      <c r="K49" s="5">
        <f t="shared" si="1"/>
        <v>1.5673129075436225E-3</v>
      </c>
      <c r="M49" s="3">
        <f>VLOOKUP(A49,'درآمد سود سهام'!A:S,19,0)</f>
        <v>256180132</v>
      </c>
      <c r="O49" s="3">
        <f>VLOOKUP(A49,'درآمد ناشی از تغییر قیمت اوراق'!A:Q,17,0)</f>
        <v>11040104526</v>
      </c>
      <c r="Q49" s="3">
        <f>VLOOKUP(A49,'درآمد ناشی از فروش'!A:Q,17,0)</f>
        <v>49039159</v>
      </c>
      <c r="S49" s="3">
        <f t="shared" si="2"/>
        <v>11345323817</v>
      </c>
      <c r="U49" s="5">
        <f t="shared" si="3"/>
        <v>4.6341584702451642E-3</v>
      </c>
    </row>
    <row r="50" spans="1:21" x14ac:dyDescent="0.5">
      <c r="A50" s="1" t="s">
        <v>38</v>
      </c>
      <c r="C50" s="3">
        <f>VLOOKUP(A50,'درآمد سود سهام'!A:S,13,0)</f>
        <v>0</v>
      </c>
      <c r="E50" s="3">
        <f>VLOOKUP(A50,'درآمد ناشی از تغییر قیمت اوراق'!A:Q,9,0)</f>
        <v>1091349506</v>
      </c>
      <c r="G50" s="3">
        <f>VLOOKUP(A50,'درآمد ناشی از فروش'!A:Q,9,0)</f>
        <v>0</v>
      </c>
      <c r="I50" s="3">
        <f t="shared" si="0"/>
        <v>1091349506</v>
      </c>
      <c r="K50" s="5">
        <f t="shared" si="1"/>
        <v>5.899916638195263E-3</v>
      </c>
      <c r="M50" s="3">
        <f>VLOOKUP(A50,'درآمد سود سهام'!A:S,19,0)</f>
        <v>8267891220</v>
      </c>
      <c r="O50" s="3">
        <f>VLOOKUP(A50,'درآمد ناشی از تغییر قیمت اوراق'!A:Q,17,0)</f>
        <v>27446227286</v>
      </c>
      <c r="Q50" s="3">
        <f>VLOOKUP(A50,'درآمد ناشی از فروش'!A:Q,17,0)</f>
        <v>29399665079</v>
      </c>
      <c r="S50" s="3">
        <f t="shared" si="2"/>
        <v>65113783585</v>
      </c>
      <c r="U50" s="5">
        <f t="shared" si="3"/>
        <v>2.6596648680753853E-2</v>
      </c>
    </row>
    <row r="51" spans="1:21" x14ac:dyDescent="0.5">
      <c r="A51" s="1" t="s">
        <v>39</v>
      </c>
      <c r="C51" s="3">
        <f>VLOOKUP(A51,'درآمد سود سهام'!A:S,13,0)</f>
        <v>9059592392</v>
      </c>
      <c r="E51" s="3">
        <f>VLOOKUP(A51,'درآمد ناشی از تغییر قیمت اوراق'!A:Q,9,0)</f>
        <v>581428021</v>
      </c>
      <c r="G51" s="3">
        <f>VLOOKUP(A51,'درآمد ناشی از فروش'!A:Q,9,0)</f>
        <v>0</v>
      </c>
      <c r="I51" s="3">
        <f t="shared" si="0"/>
        <v>9641020413</v>
      </c>
      <c r="K51" s="5">
        <f t="shared" si="1"/>
        <v>5.2120073753750218E-2</v>
      </c>
      <c r="M51" s="3">
        <f>VLOOKUP(A51,'درآمد سود سهام'!A:S,19,0)</f>
        <v>9059592392</v>
      </c>
      <c r="O51" s="3">
        <f>VLOOKUP(A51,'درآمد ناشی از تغییر قیمت اوراق'!A:Q,17,0)</f>
        <v>68137709050</v>
      </c>
      <c r="Q51" s="3">
        <f>VLOOKUP(A51,'درآمد ناشی از فروش'!A:Q,17,0)</f>
        <v>14616777259</v>
      </c>
      <c r="S51" s="3">
        <f t="shared" si="2"/>
        <v>91814078701</v>
      </c>
      <c r="U51" s="5">
        <f t="shared" si="3"/>
        <v>3.7502763020518491E-2</v>
      </c>
    </row>
    <row r="52" spans="1:21" x14ac:dyDescent="0.5">
      <c r="A52" s="1" t="s">
        <v>17</v>
      </c>
      <c r="C52" s="3">
        <f>VLOOKUP(A52,'درآمد سود سهام'!A:S,13,0)</f>
        <v>1019070919</v>
      </c>
      <c r="E52" s="3">
        <f>VLOOKUP(A52,'درآمد ناشی از تغییر قیمت اوراق'!A:Q,9,0)</f>
        <v>57548221</v>
      </c>
      <c r="G52" s="3">
        <f>VLOOKUP(A52,'درآمد ناشی از فروش'!A:Q,9,0)</f>
        <v>0</v>
      </c>
      <c r="I52" s="3">
        <f t="shared" si="0"/>
        <v>1076619140</v>
      </c>
      <c r="K52" s="5">
        <f t="shared" si="1"/>
        <v>5.8202831834932587E-3</v>
      </c>
      <c r="M52" s="3">
        <f>VLOOKUP(A52,'درآمد سود سهام'!A:S,19,0)</f>
        <v>1019070919</v>
      </c>
      <c r="O52" s="3">
        <f>VLOOKUP(A52,'درآمد ناشی از تغییر قیمت اوراق'!A:Q,17,0)</f>
        <v>7257439151</v>
      </c>
      <c r="Q52" s="3">
        <f>VLOOKUP(A52,'درآمد ناشی از فروش'!A:Q,17,0)</f>
        <v>8944745719</v>
      </c>
      <c r="S52" s="3">
        <f t="shared" si="2"/>
        <v>17221255789</v>
      </c>
      <c r="U52" s="5">
        <f t="shared" si="3"/>
        <v>7.0342662466161077E-3</v>
      </c>
    </row>
    <row r="53" spans="1:21" x14ac:dyDescent="0.5">
      <c r="A53" s="1" t="s">
        <v>21</v>
      </c>
      <c r="C53" s="3">
        <f>VLOOKUP(A53,'درآمد سود سهام'!A:S,13,0)</f>
        <v>0</v>
      </c>
      <c r="E53" s="3">
        <f>VLOOKUP(A53,'درآمد ناشی از تغییر قیمت اوراق'!A:Q,9,0)</f>
        <v>167951210</v>
      </c>
      <c r="G53" s="3">
        <f>VLOOKUP(A53,'درآمد ناشی از فروش'!A:Q,9,0)</f>
        <v>0</v>
      </c>
      <c r="I53" s="3">
        <f t="shared" si="0"/>
        <v>167951210</v>
      </c>
      <c r="K53" s="5">
        <f t="shared" si="1"/>
        <v>9.0795673873153029E-4</v>
      </c>
      <c r="M53" s="3">
        <f>VLOOKUP(A53,'درآمد سود سهام'!A:S,19,0)</f>
        <v>491812880</v>
      </c>
      <c r="O53" s="3">
        <f>VLOOKUP(A53,'درآمد ناشی از تغییر قیمت اوراق'!A:Q,17,0)</f>
        <v>6993692547</v>
      </c>
      <c r="Q53" s="3">
        <f>VLOOKUP(A53,'درآمد ناشی از فروش'!A:Q,17,0)</f>
        <v>397386208</v>
      </c>
      <c r="S53" s="3">
        <f t="shared" si="2"/>
        <v>7882891635</v>
      </c>
      <c r="U53" s="5">
        <f t="shared" si="3"/>
        <v>3.2198789236515279E-3</v>
      </c>
    </row>
    <row r="54" spans="1:21" x14ac:dyDescent="0.5">
      <c r="A54" s="1" t="s">
        <v>22</v>
      </c>
      <c r="C54" s="3">
        <f>VLOOKUP(A54,'درآمد سود سهام'!A:S,13,0)</f>
        <v>0</v>
      </c>
      <c r="E54" s="3">
        <f>VLOOKUP(A54,'درآمد ناشی از تغییر قیمت اوراق'!A:Q,9,0)</f>
        <v>381219350</v>
      </c>
      <c r="G54" s="3">
        <f>VLOOKUP(A54,'درآمد ناشی از فروش'!A:Q,9,0)</f>
        <v>0</v>
      </c>
      <c r="I54" s="3">
        <f t="shared" si="0"/>
        <v>381219350</v>
      </c>
      <c r="K54" s="5">
        <f t="shared" si="1"/>
        <v>2.0609001731357207E-3</v>
      </c>
      <c r="M54" s="3">
        <f>VLOOKUP(A54,'درآمد سود سهام'!A:S,19,0)</f>
        <v>8293908000</v>
      </c>
      <c r="O54" s="3">
        <f>VLOOKUP(A54,'درآمد ناشی از تغییر قیمت اوراق'!A:Q,17,0)</f>
        <v>62832043478</v>
      </c>
      <c r="Q54" s="3">
        <f>VLOOKUP(A54,'درآمد ناشی از فروش'!A:Q,17,0)</f>
        <v>16157357049</v>
      </c>
      <c r="S54" s="3">
        <f t="shared" si="2"/>
        <v>87283308527</v>
      </c>
      <c r="U54" s="5">
        <f t="shared" si="3"/>
        <v>3.5652105664479426E-2</v>
      </c>
    </row>
    <row r="55" spans="1:21" x14ac:dyDescent="0.5">
      <c r="A55" s="1" t="s">
        <v>20</v>
      </c>
      <c r="C55" s="3">
        <f>VLOOKUP(A55,'درآمد سود سهام'!A:S,13,0)</f>
        <v>0</v>
      </c>
      <c r="E55" s="3">
        <f>VLOOKUP(A55,'درآمد ناشی از تغییر قیمت اوراق'!A:Q,9,0)</f>
        <v>175987587</v>
      </c>
      <c r="G55" s="3">
        <f>VLOOKUP(A55,'درآمد ناشی از فروش'!A:Q,9,0)</f>
        <v>0</v>
      </c>
      <c r="I55" s="3">
        <f t="shared" si="0"/>
        <v>175987587</v>
      </c>
      <c r="K55" s="5">
        <f t="shared" si="1"/>
        <v>9.5140199079096516E-4</v>
      </c>
      <c r="M55" s="3">
        <f>VLOOKUP(A55,'درآمد سود سهام'!A:S,19,0)</f>
        <v>3901043486</v>
      </c>
      <c r="O55" s="3">
        <f>VLOOKUP(A55,'درآمد ناشی از تغییر قیمت اوراق'!A:Q,17,0)</f>
        <v>28108270980</v>
      </c>
      <c r="Q55" s="3">
        <f>VLOOKUP(A55,'درآمد ناشی از فروش'!A:Q,17,0)</f>
        <v>2080369667</v>
      </c>
      <c r="S55" s="3">
        <f t="shared" si="2"/>
        <v>34089684133</v>
      </c>
      <c r="U55" s="5">
        <f t="shared" si="3"/>
        <v>1.3924415117725339E-2</v>
      </c>
    </row>
    <row r="56" spans="1:21" x14ac:dyDescent="0.5">
      <c r="A56" s="1" t="s">
        <v>35</v>
      </c>
      <c r="C56" s="3">
        <f>VLOOKUP(A56,'درآمد سود سهام'!A:S,13,0)</f>
        <v>757712983</v>
      </c>
      <c r="E56" s="3">
        <f>VLOOKUP(A56,'درآمد ناشی از تغییر قیمت اوراق'!A:Q,9,0)</f>
        <v>-3368889552</v>
      </c>
      <c r="G56" s="3">
        <v>0</v>
      </c>
      <c r="I56" s="3">
        <f t="shared" si="0"/>
        <v>-2611176569</v>
      </c>
      <c r="K56" s="5">
        <f t="shared" si="1"/>
        <v>-1.4116214833113894E-2</v>
      </c>
      <c r="M56" s="3">
        <f>VLOOKUP(A56,'درآمد سود سهام'!A:S,19,0)</f>
        <v>757712983</v>
      </c>
      <c r="O56" s="3">
        <f>VLOOKUP(A56,'درآمد ناشی از تغییر قیمت اوراق'!A:Q,17,0)</f>
        <v>-1248449527</v>
      </c>
      <c r="Q56" s="3">
        <v>0</v>
      </c>
      <c r="S56" s="3">
        <f t="shared" si="2"/>
        <v>-490736544</v>
      </c>
      <c r="U56" s="5">
        <f t="shared" si="3"/>
        <v>-2.0044830352297373E-4</v>
      </c>
    </row>
    <row r="57" spans="1:21" x14ac:dyDescent="0.5">
      <c r="A57" s="1" t="s">
        <v>40</v>
      </c>
      <c r="C57" s="3">
        <f>VLOOKUP(A57,'درآمد سود سهام'!A:S,13,0)</f>
        <v>1520621683</v>
      </c>
      <c r="E57" s="3">
        <f>VLOOKUP(A57,'درآمد ناشی از تغییر قیمت اوراق'!A:Q,9,0)</f>
        <v>775499426</v>
      </c>
      <c r="G57" s="3">
        <v>0</v>
      </c>
      <c r="I57" s="3">
        <f t="shared" si="0"/>
        <v>2296121109</v>
      </c>
      <c r="K57" s="5">
        <f t="shared" si="1"/>
        <v>1.2413001572660683E-2</v>
      </c>
      <c r="M57" s="3">
        <f>VLOOKUP(A57,'درآمد سود سهام'!A:S,19,0)</f>
        <v>1520621683</v>
      </c>
      <c r="O57" s="3">
        <f>VLOOKUP(A57,'درآمد ناشی از تغییر قیمت اوراق'!A:Q,17,0)</f>
        <v>1089868510</v>
      </c>
      <c r="Q57" s="3">
        <v>0</v>
      </c>
      <c r="S57" s="3">
        <f t="shared" si="2"/>
        <v>2610490193</v>
      </c>
      <c r="U57" s="5">
        <f t="shared" si="3"/>
        <v>1.0662917546043001E-3</v>
      </c>
    </row>
    <row r="58" spans="1:21" x14ac:dyDescent="0.5">
      <c r="A58" s="1" t="s">
        <v>33</v>
      </c>
      <c r="C58" s="3">
        <f>VLOOKUP(A58,'درآمد سود سهام'!A:S,13,0)</f>
        <v>0</v>
      </c>
      <c r="E58" s="3">
        <f>VLOOKUP(A58,'درآمد ناشی از تغییر قیمت اوراق'!A:Q,9,0)</f>
        <v>161874938</v>
      </c>
      <c r="G58" s="3">
        <v>0</v>
      </c>
      <c r="I58" s="3">
        <f t="shared" si="0"/>
        <v>161874938</v>
      </c>
      <c r="K58" s="5">
        <f t="shared" si="1"/>
        <v>8.7510796015609934E-4</v>
      </c>
      <c r="M58" s="3">
        <f>VLOOKUP(A58,'درآمد سود سهام'!A:S,19,0)</f>
        <v>210820163</v>
      </c>
      <c r="O58" s="3">
        <f>VLOOKUP(A58,'درآمد ناشی از تغییر قیمت اوراق'!A:Q,17,0)</f>
        <v>53536355</v>
      </c>
      <c r="Q58" s="3">
        <v>0</v>
      </c>
      <c r="S58" s="3">
        <f t="shared" si="2"/>
        <v>264356518</v>
      </c>
      <c r="U58" s="5">
        <f t="shared" si="3"/>
        <v>1.0798017022824465E-4</v>
      </c>
    </row>
    <row r="59" spans="1:21" x14ac:dyDescent="0.5">
      <c r="A59" s="1" t="s">
        <v>19</v>
      </c>
      <c r="C59" s="3">
        <f>VLOOKUP(A59,'درآمد سود سهام'!A:S,13,0)</f>
        <v>10005308968</v>
      </c>
      <c r="E59" s="3">
        <f>VLOOKUP(A59,'درآمد ناشی از تغییر قیمت اوراق'!A:Q,9,0)</f>
        <v>-8808066543</v>
      </c>
      <c r="G59" s="3">
        <v>0</v>
      </c>
      <c r="I59" s="3">
        <f t="shared" si="0"/>
        <v>1197242425</v>
      </c>
      <c r="K59" s="5">
        <f t="shared" si="1"/>
        <v>6.4723816379413327E-3</v>
      </c>
      <c r="M59" s="3">
        <f>VLOOKUP(A59,'درآمد سود سهام'!A:S,19,0)</f>
        <v>10005308968</v>
      </c>
      <c r="O59" s="3">
        <f>VLOOKUP(A59,'درآمد ناشی از تغییر قیمت اوراق'!A:Q,17,0)</f>
        <v>-8486321602</v>
      </c>
      <c r="Q59" s="3">
        <v>0</v>
      </c>
      <c r="S59" s="3">
        <f t="shared" si="2"/>
        <v>1518987366</v>
      </c>
      <c r="U59" s="5">
        <f t="shared" si="3"/>
        <v>6.2045193966139681E-4</v>
      </c>
    </row>
    <row r="60" spans="1:21" x14ac:dyDescent="0.5">
      <c r="A60" s="1" t="s">
        <v>46</v>
      </c>
      <c r="C60" s="3">
        <v>0</v>
      </c>
      <c r="E60" s="3">
        <f>VLOOKUP(A60,'درآمد ناشی از تغییر قیمت اوراق'!A:Q,9,0)</f>
        <v>40004418</v>
      </c>
      <c r="G60" s="3">
        <v>0</v>
      </c>
      <c r="I60" s="3">
        <f t="shared" si="0"/>
        <v>40004418</v>
      </c>
      <c r="K60" s="5">
        <f t="shared" si="1"/>
        <v>2.1626686048962035E-4</v>
      </c>
      <c r="M60" s="3">
        <v>0</v>
      </c>
      <c r="O60" s="3">
        <f>VLOOKUP(A60,'درآمد ناشی از تغییر قیمت اوراق'!A:Q,17,0)</f>
        <v>40004418</v>
      </c>
      <c r="Q60" s="3">
        <v>0</v>
      </c>
      <c r="S60" s="3">
        <f t="shared" si="2"/>
        <v>40004418</v>
      </c>
      <c r="U60" s="5">
        <f t="shared" si="3"/>
        <v>1.6340372078595219E-5</v>
      </c>
    </row>
    <row r="61" spans="1:21" x14ac:dyDescent="0.5">
      <c r="A61" s="1" t="s">
        <v>44</v>
      </c>
      <c r="C61" s="3">
        <v>0</v>
      </c>
      <c r="E61" s="3">
        <f>VLOOKUP(A61,'درآمد ناشی از تغییر قیمت اوراق'!A:Q,9,0)</f>
        <v>4306262</v>
      </c>
      <c r="G61" s="3">
        <v>0</v>
      </c>
      <c r="I61" s="3">
        <f t="shared" si="0"/>
        <v>4306262</v>
      </c>
      <c r="K61" s="5">
        <f t="shared" si="1"/>
        <v>2.3279972806647342E-5</v>
      </c>
      <c r="M61" s="3">
        <v>0</v>
      </c>
      <c r="O61" s="3">
        <f>VLOOKUP(A61,'درآمد ناشی از تغییر قیمت اوراق'!A:Q,17,0)</f>
        <v>4306262</v>
      </c>
      <c r="Q61" s="3">
        <v>0</v>
      </c>
      <c r="S61" s="3">
        <f t="shared" si="2"/>
        <v>4306262</v>
      </c>
      <c r="U61" s="5">
        <f t="shared" si="3"/>
        <v>1.7589538072498792E-6</v>
      </c>
    </row>
    <row r="62" spans="1:21" x14ac:dyDescent="0.5">
      <c r="A62" s="1" t="s">
        <v>31</v>
      </c>
      <c r="C62" s="3">
        <v>0</v>
      </c>
      <c r="E62" s="3">
        <f>VLOOKUP(A62,'درآمد ناشی از تغییر قیمت اوراق'!A:Q,9,0)</f>
        <v>51090887080</v>
      </c>
      <c r="G62" s="3">
        <f>VLOOKUP(A62,'درآمد ناشی از فروش'!A:Q,9,0)</f>
        <v>0</v>
      </c>
      <c r="I62" s="3">
        <f t="shared" si="0"/>
        <v>51090887080</v>
      </c>
      <c r="K62" s="5">
        <f t="shared" si="1"/>
        <v>0.27620113729491841</v>
      </c>
      <c r="M62" s="3">
        <v>0</v>
      </c>
      <c r="O62" s="3">
        <f>VLOOKUP(A62,'درآمد ناشی از تغییر قیمت اوراق'!A:Q,17,0)</f>
        <v>125274947008</v>
      </c>
      <c r="Q62" s="3">
        <f>VLOOKUP(A62,'درآمد ناشی از فروش'!A:Q,17,0)</f>
        <v>541570314</v>
      </c>
      <c r="S62" s="3">
        <f t="shared" si="2"/>
        <v>125816517322</v>
      </c>
      <c r="U62" s="5">
        <f t="shared" si="3"/>
        <v>5.1391541471107027E-2</v>
      </c>
    </row>
    <row r="63" spans="1:21" x14ac:dyDescent="0.5">
      <c r="A63" s="1" t="s">
        <v>32</v>
      </c>
      <c r="C63" s="3">
        <v>0</v>
      </c>
      <c r="E63" s="3">
        <f>VLOOKUP(A63,'درآمد ناشی از تغییر قیمت اوراق'!A:Q,9,0)</f>
        <v>45012868431</v>
      </c>
      <c r="G63" s="3">
        <f>VLOOKUP(A63,'درآمد ناشی از فروش'!A:Q,9,0)</f>
        <v>0</v>
      </c>
      <c r="I63" s="3">
        <f t="shared" si="0"/>
        <v>45012868431</v>
      </c>
      <c r="K63" s="5">
        <f t="shared" si="1"/>
        <v>0.24334291620502296</v>
      </c>
      <c r="M63" s="3">
        <v>0</v>
      </c>
      <c r="O63" s="3">
        <f>VLOOKUP(A63,'درآمد ناشی از تغییر قیمت اوراق'!A:Q,17,0)</f>
        <v>114091212186</v>
      </c>
      <c r="Q63" s="3">
        <f>VLOOKUP(A63,'درآمد ناشی از فروش'!A:Q,17,0)</f>
        <v>6538420797</v>
      </c>
      <c r="S63" s="3">
        <f t="shared" si="2"/>
        <v>120629632983</v>
      </c>
      <c r="U63" s="5">
        <f t="shared" si="3"/>
        <v>4.9272884976019449E-2</v>
      </c>
    </row>
    <row r="64" spans="1:21" x14ac:dyDescent="0.5">
      <c r="A64" s="1" t="s">
        <v>34</v>
      </c>
      <c r="C64" s="3">
        <v>0</v>
      </c>
      <c r="E64" s="3">
        <f>VLOOKUP(A64,'درآمد ناشی از تغییر قیمت اوراق'!A:Q,9,0)</f>
        <v>49426530475</v>
      </c>
      <c r="G64" s="3">
        <v>0</v>
      </c>
      <c r="I64" s="3">
        <f t="shared" si="0"/>
        <v>49426530475</v>
      </c>
      <c r="K64" s="5">
        <f t="shared" si="1"/>
        <v>0.26720350164131357</v>
      </c>
      <c r="M64" s="3">
        <v>0</v>
      </c>
      <c r="O64" s="3">
        <f>VLOOKUP(A64,'درآمد ناشی از تغییر قیمت اوراق'!A:Q,17,0)</f>
        <v>156277499838</v>
      </c>
      <c r="Q64" s="3">
        <v>0</v>
      </c>
      <c r="S64" s="3">
        <f t="shared" si="2"/>
        <v>156277499838</v>
      </c>
      <c r="U64" s="5">
        <f t="shared" si="3"/>
        <v>6.3833761932632641E-2</v>
      </c>
    </row>
    <row r="65" spans="1:21" x14ac:dyDescent="0.5">
      <c r="A65" s="1" t="s">
        <v>42</v>
      </c>
      <c r="C65" s="3">
        <v>0</v>
      </c>
      <c r="E65" s="3">
        <f>VLOOKUP(A65,'درآمد ناشی از تغییر قیمت اوراق'!A:Q,9,0)</f>
        <v>-36898231</v>
      </c>
      <c r="G65" s="3">
        <v>0</v>
      </c>
      <c r="I65" s="3">
        <f t="shared" si="0"/>
        <v>-36898231</v>
      </c>
      <c r="K65" s="5">
        <f t="shared" si="1"/>
        <v>-1.9947458243213997E-4</v>
      </c>
      <c r="M65" s="3">
        <v>0</v>
      </c>
      <c r="O65" s="3">
        <f>VLOOKUP(A65,'درآمد ناشی از تغییر قیمت اوراق'!A:Q,17,0)</f>
        <v>-36898231</v>
      </c>
      <c r="Q65" s="3">
        <v>0</v>
      </c>
      <c r="S65" s="3">
        <f t="shared" si="2"/>
        <v>-36898231</v>
      </c>
      <c r="U65" s="5">
        <f t="shared" si="3"/>
        <v>-1.507160593067387E-5</v>
      </c>
    </row>
    <row r="66" spans="1:21" x14ac:dyDescent="0.5">
      <c r="A66" s="1" t="s">
        <v>26</v>
      </c>
      <c r="C66" s="3">
        <v>0</v>
      </c>
      <c r="E66" s="3">
        <f>VLOOKUP(A66,'درآمد ناشی از تغییر قیمت اوراق'!A:Q,9,0)</f>
        <v>862027881</v>
      </c>
      <c r="G66" s="3">
        <f>VLOOKUP(A66,'درآمد ناشی از فروش'!A:Q,9,0)</f>
        <v>0</v>
      </c>
      <c r="I66" s="3">
        <f t="shared" si="0"/>
        <v>862027881</v>
      </c>
      <c r="K66" s="5">
        <f t="shared" si="1"/>
        <v>4.6601868693200346E-3</v>
      </c>
      <c r="M66" s="3">
        <v>0</v>
      </c>
      <c r="O66" s="3">
        <f>VLOOKUP(A66,'درآمد ناشی از تغییر قیمت اوراق'!A:Q,17,0)</f>
        <v>93313588200</v>
      </c>
      <c r="Q66" s="3">
        <f>VLOOKUP(A66,'درآمد ناشی از فروش'!A:Q,17,0)</f>
        <v>9833628902</v>
      </c>
      <c r="S66" s="3">
        <f t="shared" si="2"/>
        <v>103147217102</v>
      </c>
      <c r="U66" s="5">
        <f t="shared" si="3"/>
        <v>4.2131944184722797E-2</v>
      </c>
    </row>
    <row r="67" spans="1:21" x14ac:dyDescent="0.5">
      <c r="A67" s="1" t="s">
        <v>25</v>
      </c>
      <c r="C67" s="3">
        <v>0</v>
      </c>
      <c r="E67" s="3">
        <f>VLOOKUP(A67,'درآمد ناشی از تغییر قیمت اوراق'!A:Q,9,0)</f>
        <v>7895737866</v>
      </c>
      <c r="G67" s="3">
        <f>VLOOKUP(A67,'درآمد ناشی از فروش'!A:Q,9,0)</f>
        <v>0</v>
      </c>
      <c r="I67" s="3">
        <f t="shared" si="0"/>
        <v>7895737866</v>
      </c>
      <c r="K67" s="5">
        <f t="shared" si="1"/>
        <v>4.2684946435887022E-2</v>
      </c>
      <c r="M67" s="3">
        <v>0</v>
      </c>
      <c r="O67" s="3">
        <f>VLOOKUP(A67,'درآمد ناشی از تغییر قیمت اوراق'!A:Q,17,0)</f>
        <v>95506637167</v>
      </c>
      <c r="Q67" s="3">
        <f>VLOOKUP(A67,'درآمد ناشی از فروش'!A:Q,17,0)</f>
        <v>163828583700</v>
      </c>
      <c r="S67" s="3">
        <f t="shared" si="2"/>
        <v>259335220867</v>
      </c>
      <c r="U67" s="5">
        <f t="shared" si="3"/>
        <v>0.10592915017664926</v>
      </c>
    </row>
    <row r="68" spans="1:21" x14ac:dyDescent="0.5">
      <c r="A68" s="1" t="s">
        <v>45</v>
      </c>
      <c r="C68" s="3">
        <v>0</v>
      </c>
      <c r="E68" s="3">
        <f>VLOOKUP(A68,'درآمد ناشی از تغییر قیمت اوراق'!A:Q,9,0)</f>
        <v>575601163</v>
      </c>
      <c r="G68" s="3">
        <v>0</v>
      </c>
      <c r="I68" s="3">
        <f t="shared" si="0"/>
        <v>575601163</v>
      </c>
      <c r="K68" s="5">
        <f t="shared" si="1"/>
        <v>3.1117427184213556E-3</v>
      </c>
      <c r="M68" s="3">
        <v>0</v>
      </c>
      <c r="O68" s="3">
        <f>VLOOKUP(A68,'درآمد ناشی از تغییر قیمت اوراق'!A:Q,17,0)</f>
        <v>575601163</v>
      </c>
      <c r="Q68" s="3">
        <v>0</v>
      </c>
      <c r="S68" s="3">
        <f t="shared" si="2"/>
        <v>575601163</v>
      </c>
      <c r="U68" s="5">
        <f t="shared" si="3"/>
        <v>2.351124611359709E-4</v>
      </c>
    </row>
    <row r="69" spans="1:21" x14ac:dyDescent="0.5">
      <c r="A69" s="1" t="s">
        <v>36</v>
      </c>
      <c r="C69" s="3">
        <v>0</v>
      </c>
      <c r="E69" s="3">
        <f>VLOOKUP(A69,'درآمد ناشی از تغییر قیمت اوراق'!A:Q,9,0)</f>
        <v>831835946</v>
      </c>
      <c r="G69" s="3">
        <f>VLOOKUP(A69,'درآمد ناشی از فروش'!A:Q,9,0)</f>
        <v>0</v>
      </c>
      <c r="I69" s="3">
        <f t="shared" si="0"/>
        <v>831835946</v>
      </c>
      <c r="K69" s="5">
        <f t="shared" si="1"/>
        <v>4.4969670220882446E-3</v>
      </c>
      <c r="M69" s="3">
        <v>0</v>
      </c>
      <c r="O69" s="3">
        <f>VLOOKUP(A69,'درآمد ناشی از تغییر قیمت اوراق'!A:Q,17,0)</f>
        <v>44247305210</v>
      </c>
      <c r="Q69" s="3">
        <f>VLOOKUP(A69,'درآمد ناشی از فروش'!A:Q,17,0)</f>
        <v>30081436289</v>
      </c>
      <c r="S69" s="3">
        <f t="shared" si="2"/>
        <v>74328741499</v>
      </c>
      <c r="U69" s="5">
        <f t="shared" si="3"/>
        <v>3.0360628974214331E-2</v>
      </c>
    </row>
    <row r="70" spans="1:21" x14ac:dyDescent="0.5">
      <c r="A70" s="1" t="s">
        <v>27</v>
      </c>
      <c r="C70" s="3">
        <v>0</v>
      </c>
      <c r="E70" s="3">
        <f>VLOOKUP(A70,'درآمد ناشی از تغییر قیمت اوراق'!A:Q,9,0)</f>
        <v>167886359</v>
      </c>
      <c r="G70" s="3">
        <f>VLOOKUP(A70,'درآمد ناشی از فروش'!A:Q,9,0)</f>
        <v>0</v>
      </c>
      <c r="I70" s="3">
        <f t="shared" si="0"/>
        <v>167886359</v>
      </c>
      <c r="K70" s="5">
        <f t="shared" si="1"/>
        <v>9.0760614939988172E-4</v>
      </c>
      <c r="M70" s="3">
        <v>0</v>
      </c>
      <c r="O70" s="3">
        <f>VLOOKUP(A70,'درآمد ناشی از تغییر قیمت اوراق'!A:Q,17,0)</f>
        <v>47590636406</v>
      </c>
      <c r="Q70" s="3">
        <f>VLOOKUP(A70,'درآمد ناشی از فروش'!A:Q,17,0)</f>
        <v>98278379750</v>
      </c>
      <c r="S70" s="3">
        <f t="shared" si="2"/>
        <v>145869016156</v>
      </c>
      <c r="U70" s="5">
        <f t="shared" si="3"/>
        <v>5.9582269106568608E-2</v>
      </c>
    </row>
    <row r="71" spans="1:21" x14ac:dyDescent="0.5">
      <c r="A71" s="1" t="s">
        <v>23</v>
      </c>
      <c r="C71" s="3">
        <v>0</v>
      </c>
      <c r="E71" s="3">
        <f>VLOOKUP(A71,'درآمد ناشی از تغییر قیمت اوراق'!A:Q,9,0)</f>
        <v>9716636</v>
      </c>
      <c r="G71" s="3">
        <f>VLOOKUP(A71,'درآمد ناشی از فروش'!A:Q,9,0)</f>
        <v>0</v>
      </c>
      <c r="I71" s="3">
        <f t="shared" si="0"/>
        <v>9716636</v>
      </c>
      <c r="K71" s="5">
        <f t="shared" si="1"/>
        <v>5.2528857243727998E-5</v>
      </c>
      <c r="M71" s="3">
        <v>0</v>
      </c>
      <c r="O71" s="3">
        <f>VLOOKUP(A71,'درآمد ناشی از تغییر قیمت اوراق'!A:Q,17,0)</f>
        <v>2922918482</v>
      </c>
      <c r="Q71" s="3">
        <f>VLOOKUP(A71,'درآمد ناشی از فروش'!A:Q,17,0)</f>
        <v>0</v>
      </c>
      <c r="S71" s="3">
        <f t="shared" si="2"/>
        <v>2922918482</v>
      </c>
      <c r="U71" s="5">
        <f t="shared" si="3"/>
        <v>1.1939075216962968E-3</v>
      </c>
    </row>
    <row r="72" spans="1:21" x14ac:dyDescent="0.5">
      <c r="A72" s="1" t="s">
        <v>43</v>
      </c>
      <c r="C72" s="3">
        <v>0</v>
      </c>
      <c r="E72" s="3">
        <f>VLOOKUP(A72,'درآمد ناشی از تغییر قیمت اوراق'!A:Q,9,0)</f>
        <v>2669459994</v>
      </c>
      <c r="G72" s="3">
        <v>0</v>
      </c>
      <c r="I72" s="3">
        <f t="shared" si="0"/>
        <v>2669459994</v>
      </c>
      <c r="K72" s="5">
        <f t="shared" si="1"/>
        <v>1.4431299365610587E-2</v>
      </c>
      <c r="M72" s="3">
        <v>0</v>
      </c>
      <c r="O72" s="3">
        <f>VLOOKUP(A72,'درآمد ناشی از تغییر قیمت اوراق'!A:Q,17,0)</f>
        <v>2669459817</v>
      </c>
      <c r="Q72" s="3">
        <v>0</v>
      </c>
      <c r="S72" s="3">
        <f t="shared" si="2"/>
        <v>2669459817</v>
      </c>
      <c r="U72" s="5">
        <f t="shared" si="3"/>
        <v>1.0903787341347824E-3</v>
      </c>
    </row>
    <row r="73" spans="1:21" x14ac:dyDescent="0.5">
      <c r="A73" s="1" t="s">
        <v>30</v>
      </c>
      <c r="C73" s="3">
        <v>0</v>
      </c>
      <c r="E73" s="3">
        <f>VLOOKUP(A73,'درآمد ناشی از تغییر قیمت اوراق'!A:Q,9,0)</f>
        <v>0</v>
      </c>
      <c r="G73" s="3">
        <v>0</v>
      </c>
      <c r="I73" s="3">
        <f t="shared" ref="I73" si="4">C73+E73+G73</f>
        <v>0</v>
      </c>
      <c r="K73" s="5">
        <f t="shared" ref="K73" si="5">I73/$I$74</f>
        <v>0</v>
      </c>
      <c r="M73" s="3">
        <v>0</v>
      </c>
      <c r="O73" s="3">
        <f>VLOOKUP(A73,'درآمد ناشی از تغییر قیمت اوراق'!A:Q,17,0)</f>
        <v>20740170838</v>
      </c>
      <c r="Q73" s="3">
        <v>0</v>
      </c>
      <c r="S73" s="3">
        <f t="shared" ref="S73" si="6">M73+O73+Q73</f>
        <v>20740170838</v>
      </c>
      <c r="U73" s="5">
        <f t="shared" ref="U73" si="7">S73/$S$74</f>
        <v>8.4716170215637186E-3</v>
      </c>
    </row>
    <row r="74" spans="1:21" ht="22.5" thickBot="1" x14ac:dyDescent="0.55000000000000004">
      <c r="A74"/>
      <c r="C74" s="4">
        <f>SUM(C8:C73)</f>
        <v>32318050328</v>
      </c>
      <c r="E74" s="4">
        <f>SUM(E8:E73)</f>
        <v>68143258860</v>
      </c>
      <c r="G74" s="4">
        <f>SUM(G8:G73)</f>
        <v>84515796918</v>
      </c>
      <c r="I74" s="4">
        <f>SUM(I8:I73)</f>
        <v>184977106106</v>
      </c>
      <c r="K74" s="6">
        <f>SUM(K8:K73)</f>
        <v>1</v>
      </c>
      <c r="M74" s="4">
        <f>SUM(M8:M73)</f>
        <v>78766497295</v>
      </c>
      <c r="O74" s="4">
        <f>SUM(O8:O73)</f>
        <v>1046913632372</v>
      </c>
      <c r="Q74" s="4">
        <f>SUM(Q8:Q73)</f>
        <v>1322514918009</v>
      </c>
      <c r="S74" s="4">
        <f>SUM(S8:S73)</f>
        <v>2448195047676</v>
      </c>
      <c r="U74" s="6">
        <f>SUM(U8:U73)</f>
        <v>1</v>
      </c>
    </row>
    <row r="75" spans="1:21" ht="22.5" thickTop="1" x14ac:dyDescent="0.5">
      <c r="A75"/>
      <c r="C75" s="3"/>
      <c r="E75" s="3"/>
      <c r="G75" s="3"/>
      <c r="I75" s="3"/>
      <c r="K75" s="5"/>
      <c r="M75" s="3"/>
      <c r="O75" s="3"/>
      <c r="Q75" s="3"/>
      <c r="S75" s="3"/>
    </row>
    <row r="76" spans="1:21" x14ac:dyDescent="0.5">
      <c r="A76"/>
      <c r="C76" s="3"/>
      <c r="E76" s="3"/>
      <c r="G76" s="3"/>
      <c r="I76" s="3"/>
      <c r="K76" s="5"/>
      <c r="M76" s="3"/>
      <c r="O76" s="3"/>
      <c r="Q76" s="3"/>
      <c r="S76" s="3"/>
    </row>
    <row r="77" spans="1:21" x14ac:dyDescent="0.5">
      <c r="A77"/>
      <c r="C77" s="3"/>
      <c r="E77" s="3"/>
      <c r="G77" s="3"/>
      <c r="I77" s="3"/>
      <c r="K77" s="5"/>
      <c r="M77" s="3"/>
      <c r="O77" s="3"/>
      <c r="Q77" s="3"/>
      <c r="S77" s="3"/>
    </row>
    <row r="78" spans="1:21" x14ac:dyDescent="0.5">
      <c r="A78"/>
      <c r="C78" s="3"/>
      <c r="E78" s="3"/>
      <c r="G78" s="3"/>
      <c r="I78" s="3"/>
      <c r="K78" s="5"/>
      <c r="M78" s="3"/>
      <c r="O78" s="3"/>
      <c r="Q78" s="3"/>
      <c r="S78" s="3"/>
    </row>
    <row r="79" spans="1:21" x14ac:dyDescent="0.5">
      <c r="A79"/>
      <c r="C79" s="3"/>
      <c r="E79" s="3"/>
      <c r="G79" s="3"/>
      <c r="I79" s="3"/>
      <c r="K79" s="5"/>
      <c r="M79" s="3"/>
      <c r="O79" s="3"/>
      <c r="Q79" s="3"/>
      <c r="S79" s="3"/>
    </row>
    <row r="80" spans="1:21" x14ac:dyDescent="0.5">
      <c r="A80"/>
      <c r="C80" s="3"/>
      <c r="E80" s="3"/>
      <c r="G80" s="3"/>
      <c r="I80" s="3"/>
      <c r="K80" s="5"/>
      <c r="M80" s="3"/>
      <c r="O80" s="3"/>
      <c r="Q80" s="3"/>
      <c r="S80" s="3"/>
    </row>
    <row r="81" spans="1:19" x14ac:dyDescent="0.5">
      <c r="A81"/>
      <c r="C81" s="3"/>
      <c r="E81" s="3"/>
      <c r="G81" s="3"/>
      <c r="I81" s="3"/>
      <c r="K81" s="5"/>
      <c r="M81" s="3"/>
      <c r="O81" s="3"/>
      <c r="Q81" s="3"/>
      <c r="S81" s="3"/>
    </row>
    <row r="82" spans="1:19" x14ac:dyDescent="0.5">
      <c r="A82"/>
      <c r="C82" s="3"/>
      <c r="E82" s="3"/>
      <c r="G82" s="3"/>
      <c r="I82" s="3"/>
      <c r="K82" s="5"/>
      <c r="M82" s="3"/>
      <c r="O82" s="3"/>
      <c r="Q82" s="3"/>
      <c r="S82" s="3"/>
    </row>
    <row r="83" spans="1:19" x14ac:dyDescent="0.5">
      <c r="A83"/>
      <c r="C83" s="3"/>
      <c r="E83" s="3"/>
      <c r="G83" s="3"/>
      <c r="I83" s="3"/>
      <c r="K83" s="5"/>
      <c r="M83" s="3"/>
      <c r="O83" s="3"/>
      <c r="Q83" s="3"/>
      <c r="S83" s="3"/>
    </row>
    <row r="84" spans="1:19" x14ac:dyDescent="0.5">
      <c r="A84"/>
      <c r="C84" s="3"/>
      <c r="E84" s="3"/>
      <c r="G84" s="3"/>
      <c r="I84" s="3"/>
      <c r="K84" s="5"/>
      <c r="M84" s="3"/>
      <c r="O84" s="3"/>
      <c r="Q84" s="3"/>
      <c r="S84" s="3"/>
    </row>
    <row r="85" spans="1:19" x14ac:dyDescent="0.5">
      <c r="A85"/>
      <c r="C85" s="3"/>
      <c r="E85" s="3"/>
      <c r="G85" s="3"/>
      <c r="I85" s="3"/>
      <c r="K85" s="5"/>
      <c r="M85" s="3"/>
      <c r="O85" s="3"/>
      <c r="Q85" s="3"/>
      <c r="S85" s="3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4"/>
  <sheetViews>
    <sheetView rightToLeft="1" topLeftCell="A76" workbookViewId="0">
      <selection activeCell="M97" sqref="M97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264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268</v>
      </c>
      <c r="C6" s="11" t="s">
        <v>266</v>
      </c>
      <c r="D6" s="11" t="s">
        <v>266</v>
      </c>
      <c r="E6" s="11" t="s">
        <v>266</v>
      </c>
      <c r="F6" s="11" t="s">
        <v>266</v>
      </c>
      <c r="G6" s="11" t="s">
        <v>266</v>
      </c>
      <c r="H6" s="11" t="s">
        <v>266</v>
      </c>
      <c r="I6" s="11" t="s">
        <v>266</v>
      </c>
      <c r="K6" s="11" t="s">
        <v>267</v>
      </c>
      <c r="L6" s="11" t="s">
        <v>267</v>
      </c>
      <c r="M6" s="11" t="s">
        <v>267</v>
      </c>
      <c r="N6" s="11" t="s">
        <v>267</v>
      </c>
      <c r="O6" s="11" t="s">
        <v>267</v>
      </c>
      <c r="P6" s="11" t="s">
        <v>267</v>
      </c>
      <c r="Q6" s="11" t="s">
        <v>267</v>
      </c>
    </row>
    <row r="7" spans="1:17" ht="22.5" x14ac:dyDescent="0.5">
      <c r="A7" s="11" t="s">
        <v>268</v>
      </c>
      <c r="C7" s="14" t="s">
        <v>368</v>
      </c>
      <c r="E7" s="14" t="s">
        <v>365</v>
      </c>
      <c r="G7" s="14" t="s">
        <v>366</v>
      </c>
      <c r="I7" s="14" t="s">
        <v>369</v>
      </c>
      <c r="K7" s="14" t="s">
        <v>368</v>
      </c>
      <c r="M7" s="14" t="s">
        <v>365</v>
      </c>
      <c r="O7" s="14" t="s">
        <v>366</v>
      </c>
      <c r="Q7" s="14" t="s">
        <v>369</v>
      </c>
    </row>
    <row r="8" spans="1:17" x14ac:dyDescent="0.5">
      <c r="A8" s="1" t="s">
        <v>324</v>
      </c>
      <c r="C8" s="3">
        <v>0</v>
      </c>
      <c r="E8" s="3">
        <v>0</v>
      </c>
      <c r="G8" s="3">
        <v>608078</v>
      </c>
      <c r="I8" s="3">
        <v>608078</v>
      </c>
      <c r="K8" s="3">
        <v>0</v>
      </c>
      <c r="M8" s="3">
        <v>0</v>
      </c>
      <c r="O8" s="3">
        <v>608078</v>
      </c>
      <c r="Q8" s="3">
        <v>608078</v>
      </c>
    </row>
    <row r="9" spans="1:17" x14ac:dyDescent="0.5">
      <c r="A9" s="1" t="s">
        <v>131</v>
      </c>
      <c r="C9" s="3">
        <v>0</v>
      </c>
      <c r="E9" s="3">
        <v>0</v>
      </c>
      <c r="G9" s="3">
        <v>158611293854</v>
      </c>
      <c r="I9" s="3">
        <v>158611293854</v>
      </c>
      <c r="K9" s="3">
        <v>0</v>
      </c>
      <c r="M9" s="3">
        <v>0</v>
      </c>
      <c r="O9" s="3">
        <v>158611293854</v>
      </c>
      <c r="Q9" s="3">
        <v>158611293854</v>
      </c>
    </row>
    <row r="10" spans="1:17" x14ac:dyDescent="0.5">
      <c r="A10" s="1" t="s">
        <v>113</v>
      </c>
      <c r="C10" s="3">
        <v>0</v>
      </c>
      <c r="E10" s="3">
        <v>0</v>
      </c>
      <c r="G10" s="3">
        <v>43827342856</v>
      </c>
      <c r="I10" s="3">
        <v>43827342856</v>
      </c>
      <c r="K10" s="3">
        <v>0</v>
      </c>
      <c r="M10" s="3">
        <v>0</v>
      </c>
      <c r="O10" s="3">
        <v>44954516424</v>
      </c>
      <c r="Q10" s="3">
        <v>44954516424</v>
      </c>
    </row>
    <row r="11" spans="1:17" x14ac:dyDescent="0.5">
      <c r="A11" s="1" t="s">
        <v>92</v>
      </c>
      <c r="C11" s="3">
        <v>0</v>
      </c>
      <c r="E11" s="3">
        <v>0</v>
      </c>
      <c r="G11" s="3">
        <v>13263216851</v>
      </c>
      <c r="I11" s="3">
        <v>13263216851</v>
      </c>
      <c r="K11" s="3">
        <v>0</v>
      </c>
      <c r="M11" s="3">
        <v>0</v>
      </c>
      <c r="O11" s="3">
        <v>13263216851</v>
      </c>
      <c r="Q11" s="3">
        <v>13263216851</v>
      </c>
    </row>
    <row r="12" spans="1:17" x14ac:dyDescent="0.5">
      <c r="A12" s="1" t="s">
        <v>233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-69989150</v>
      </c>
      <c r="Q12" s="3">
        <v>-69989150</v>
      </c>
    </row>
    <row r="13" spans="1:17" x14ac:dyDescent="0.5">
      <c r="A13" s="1" t="s">
        <v>351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9970026447</v>
      </c>
      <c r="Q13" s="3">
        <v>9970026447</v>
      </c>
    </row>
    <row r="14" spans="1:17" x14ac:dyDescent="0.5">
      <c r="A14" s="1" t="s">
        <v>352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-11209536</v>
      </c>
      <c r="Q14" s="3">
        <v>-11209536</v>
      </c>
    </row>
    <row r="15" spans="1:17" x14ac:dyDescent="0.5">
      <c r="A15" s="1" t="s">
        <v>353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84243683429</v>
      </c>
      <c r="Q15" s="3">
        <v>84243683429</v>
      </c>
    </row>
    <row r="16" spans="1:17" x14ac:dyDescent="0.5">
      <c r="A16" s="1" t="s">
        <v>110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102810331</v>
      </c>
      <c r="Q16" s="3">
        <v>102810331</v>
      </c>
    </row>
    <row r="17" spans="1:17" x14ac:dyDescent="0.5">
      <c r="A17" s="1" t="s">
        <v>354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91612564986</v>
      </c>
      <c r="Q17" s="3">
        <v>91612564986</v>
      </c>
    </row>
    <row r="18" spans="1:17" x14ac:dyDescent="0.5">
      <c r="A18" s="1" t="s">
        <v>355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8933536176</v>
      </c>
      <c r="Q18" s="3">
        <v>8933536176</v>
      </c>
    </row>
    <row r="19" spans="1:17" x14ac:dyDescent="0.5">
      <c r="A19" s="1" t="s">
        <v>356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6555910574</v>
      </c>
      <c r="Q19" s="3">
        <v>6555910574</v>
      </c>
    </row>
    <row r="20" spans="1:17" x14ac:dyDescent="0.5">
      <c r="A20" s="1" t="s">
        <v>357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67706009408</v>
      </c>
      <c r="Q20" s="3">
        <v>67706009408</v>
      </c>
    </row>
    <row r="21" spans="1:17" x14ac:dyDescent="0.5">
      <c r="A21" s="1" t="s">
        <v>358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12723385743</v>
      </c>
      <c r="Q21" s="3">
        <v>12723385743</v>
      </c>
    </row>
    <row r="22" spans="1:17" x14ac:dyDescent="0.5">
      <c r="A22" s="1" t="s">
        <v>359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-1226205</v>
      </c>
      <c r="Q22" s="3">
        <v>-1226205</v>
      </c>
    </row>
    <row r="23" spans="1:17" x14ac:dyDescent="0.5">
      <c r="A23" s="1" t="s">
        <v>360</v>
      </c>
      <c r="C23" s="3">
        <v>0</v>
      </c>
      <c r="E23" s="3">
        <v>0</v>
      </c>
      <c r="G23" s="3">
        <v>0</v>
      </c>
      <c r="I23" s="3">
        <v>0</v>
      </c>
      <c r="K23" s="3">
        <v>0</v>
      </c>
      <c r="M23" s="3">
        <v>0</v>
      </c>
      <c r="O23" s="3">
        <v>44505871892</v>
      </c>
      <c r="Q23" s="3">
        <v>44505871892</v>
      </c>
    </row>
    <row r="24" spans="1:17" x14ac:dyDescent="0.5">
      <c r="A24" s="1" t="s">
        <v>95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385352925</v>
      </c>
      <c r="Q24" s="3">
        <v>385352925</v>
      </c>
    </row>
    <row r="25" spans="1:17" x14ac:dyDescent="0.5">
      <c r="A25" s="1" t="s">
        <v>206</v>
      </c>
      <c r="C25" s="3">
        <v>0</v>
      </c>
      <c r="E25" s="3">
        <v>0</v>
      </c>
      <c r="G25" s="3">
        <v>0</v>
      </c>
      <c r="I25" s="3">
        <v>0</v>
      </c>
      <c r="K25" s="3">
        <v>0</v>
      </c>
      <c r="M25" s="3">
        <v>0</v>
      </c>
      <c r="O25" s="3">
        <v>7010326727</v>
      </c>
      <c r="Q25" s="3">
        <v>7010326727</v>
      </c>
    </row>
    <row r="26" spans="1:17" x14ac:dyDescent="0.5">
      <c r="A26" s="1" t="s">
        <v>361</v>
      </c>
      <c r="C26" s="3">
        <v>0</v>
      </c>
      <c r="E26" s="3">
        <v>0</v>
      </c>
      <c r="G26" s="3">
        <v>0</v>
      </c>
      <c r="I26" s="3">
        <v>0</v>
      </c>
      <c r="K26" s="3">
        <v>0</v>
      </c>
      <c r="M26" s="3">
        <v>0</v>
      </c>
      <c r="O26" s="3">
        <v>2776989340</v>
      </c>
      <c r="Q26" s="3">
        <v>2776989340</v>
      </c>
    </row>
    <row r="27" spans="1:17" x14ac:dyDescent="0.5">
      <c r="A27" s="1" t="s">
        <v>160</v>
      </c>
      <c r="C27" s="3">
        <v>0</v>
      </c>
      <c r="E27" s="3">
        <v>0</v>
      </c>
      <c r="G27" s="3">
        <v>0</v>
      </c>
      <c r="I27" s="3">
        <v>0</v>
      </c>
      <c r="K27" s="3">
        <v>0</v>
      </c>
      <c r="M27" s="3">
        <v>0</v>
      </c>
      <c r="O27" s="3">
        <v>-24042630</v>
      </c>
      <c r="Q27" s="3">
        <v>-24042630</v>
      </c>
    </row>
    <row r="28" spans="1:17" x14ac:dyDescent="0.5">
      <c r="A28" s="1" t="s">
        <v>362</v>
      </c>
      <c r="C28" s="3">
        <v>0</v>
      </c>
      <c r="E28" s="3">
        <v>0</v>
      </c>
      <c r="G28" s="3">
        <v>0</v>
      </c>
      <c r="I28" s="3">
        <v>0</v>
      </c>
      <c r="K28" s="3">
        <v>0</v>
      </c>
      <c r="M28" s="3">
        <v>0</v>
      </c>
      <c r="O28" s="3">
        <v>2491844016</v>
      </c>
      <c r="Q28" s="3">
        <v>2491844016</v>
      </c>
    </row>
    <row r="29" spans="1:17" x14ac:dyDescent="0.5">
      <c r="A29" s="1" t="s">
        <v>363</v>
      </c>
      <c r="C29" s="3">
        <v>0</v>
      </c>
      <c r="E29" s="3">
        <v>0</v>
      </c>
      <c r="G29" s="3">
        <v>0</v>
      </c>
      <c r="I29" s="3">
        <v>0</v>
      </c>
      <c r="K29" s="3">
        <v>0</v>
      </c>
      <c r="M29" s="3">
        <v>0</v>
      </c>
      <c r="O29" s="3">
        <v>7712145142</v>
      </c>
      <c r="Q29" s="3">
        <v>7712145142</v>
      </c>
    </row>
    <row r="30" spans="1:17" x14ac:dyDescent="0.5">
      <c r="A30" s="1" t="s">
        <v>104</v>
      </c>
      <c r="C30" s="3">
        <v>0</v>
      </c>
      <c r="E30" s="3">
        <v>0</v>
      </c>
      <c r="G30" s="3">
        <v>0</v>
      </c>
      <c r="I30" s="3">
        <v>0</v>
      </c>
      <c r="K30" s="3">
        <v>0</v>
      </c>
      <c r="M30" s="3">
        <v>0</v>
      </c>
      <c r="O30" s="3">
        <v>1279891772</v>
      </c>
      <c r="Q30" s="3">
        <v>1279891772</v>
      </c>
    </row>
    <row r="31" spans="1:17" x14ac:dyDescent="0.5">
      <c r="A31" s="1" t="s">
        <v>116</v>
      </c>
      <c r="C31" s="3">
        <v>0</v>
      </c>
      <c r="E31" s="3">
        <v>0</v>
      </c>
      <c r="G31" s="3">
        <v>0</v>
      </c>
      <c r="I31" s="3">
        <v>0</v>
      </c>
      <c r="K31" s="3">
        <v>0</v>
      </c>
      <c r="M31" s="3">
        <v>0</v>
      </c>
      <c r="O31" s="3">
        <v>8705817586</v>
      </c>
      <c r="Q31" s="3">
        <v>8705817586</v>
      </c>
    </row>
    <row r="32" spans="1:17" x14ac:dyDescent="0.5">
      <c r="A32" s="1" t="s">
        <v>83</v>
      </c>
      <c r="C32" s="3">
        <v>0</v>
      </c>
      <c r="E32" s="3">
        <v>0</v>
      </c>
      <c r="G32" s="3">
        <v>0</v>
      </c>
      <c r="I32" s="3">
        <v>0</v>
      </c>
      <c r="K32" s="3">
        <v>0</v>
      </c>
      <c r="M32" s="3">
        <v>0</v>
      </c>
      <c r="O32" s="3">
        <v>808362340</v>
      </c>
      <c r="Q32" s="3">
        <v>808362340</v>
      </c>
    </row>
    <row r="33" spans="1:17" x14ac:dyDescent="0.5">
      <c r="A33" s="1" t="s">
        <v>192</v>
      </c>
      <c r="C33" s="3">
        <v>27021595208</v>
      </c>
      <c r="E33" s="3">
        <v>-354525000</v>
      </c>
      <c r="G33" s="3">
        <v>0</v>
      </c>
      <c r="I33" s="3">
        <v>26667070208</v>
      </c>
      <c r="K33" s="3">
        <v>27021595208</v>
      </c>
      <c r="M33" s="3">
        <v>-354525000</v>
      </c>
      <c r="O33" s="3">
        <v>0</v>
      </c>
      <c r="Q33" s="3">
        <v>26667070208</v>
      </c>
    </row>
    <row r="34" spans="1:17" x14ac:dyDescent="0.5">
      <c r="A34" s="1" t="s">
        <v>160</v>
      </c>
      <c r="C34" s="3">
        <v>31173146549</v>
      </c>
      <c r="E34" s="3">
        <v>0</v>
      </c>
      <c r="G34" s="3">
        <v>0</v>
      </c>
      <c r="I34" s="3">
        <v>31173146549</v>
      </c>
      <c r="K34" s="3">
        <v>302722464278</v>
      </c>
      <c r="M34" s="3">
        <v>-219932486285</v>
      </c>
      <c r="O34" s="3">
        <v>0</v>
      </c>
      <c r="Q34" s="3">
        <v>82789977993</v>
      </c>
    </row>
    <row r="35" spans="1:17" x14ac:dyDescent="0.5">
      <c r="A35" s="1" t="s">
        <v>171</v>
      </c>
      <c r="C35" s="3">
        <v>14273337263</v>
      </c>
      <c r="E35" s="3">
        <v>0</v>
      </c>
      <c r="G35" s="3">
        <v>0</v>
      </c>
      <c r="I35" s="3">
        <v>14273337263</v>
      </c>
      <c r="K35" s="3">
        <v>209332641213</v>
      </c>
      <c r="M35" s="3">
        <v>-86033132500</v>
      </c>
      <c r="O35" s="3">
        <v>0</v>
      </c>
      <c r="Q35" s="3">
        <v>123299508713</v>
      </c>
    </row>
    <row r="36" spans="1:17" x14ac:dyDescent="0.5">
      <c r="A36" s="1" t="s">
        <v>166</v>
      </c>
      <c r="C36" s="3">
        <v>14714682207</v>
      </c>
      <c r="E36" s="3">
        <v>0</v>
      </c>
      <c r="G36" s="3">
        <v>0</v>
      </c>
      <c r="I36" s="3">
        <v>14714682207</v>
      </c>
      <c r="K36" s="3">
        <v>223086820652</v>
      </c>
      <c r="M36" s="3">
        <v>-92832886000</v>
      </c>
      <c r="O36" s="3">
        <v>0</v>
      </c>
      <c r="Q36" s="3">
        <v>130253934652</v>
      </c>
    </row>
    <row r="37" spans="1:17" x14ac:dyDescent="0.5">
      <c r="A37" s="1" t="s">
        <v>169</v>
      </c>
      <c r="C37" s="3">
        <v>10731594314</v>
      </c>
      <c r="E37" s="3">
        <v>0</v>
      </c>
      <c r="G37" s="3">
        <v>0</v>
      </c>
      <c r="I37" s="3">
        <v>10731594314</v>
      </c>
      <c r="K37" s="3">
        <v>47768197713</v>
      </c>
      <c r="M37" s="3">
        <v>-70787131310</v>
      </c>
      <c r="O37" s="3">
        <v>0</v>
      </c>
      <c r="Q37" s="3">
        <v>-23018933597</v>
      </c>
    </row>
    <row r="38" spans="1:17" x14ac:dyDescent="0.5">
      <c r="A38" s="1" t="s">
        <v>170</v>
      </c>
      <c r="C38" s="3">
        <v>22072023310</v>
      </c>
      <c r="E38" s="3">
        <v>0</v>
      </c>
      <c r="G38" s="3">
        <v>0</v>
      </c>
      <c r="I38" s="3">
        <v>22072023310</v>
      </c>
      <c r="K38" s="3">
        <v>313630230978</v>
      </c>
      <c r="M38" s="3">
        <v>-200435110935</v>
      </c>
      <c r="O38" s="3">
        <v>0</v>
      </c>
      <c r="Q38" s="3">
        <v>113195120043</v>
      </c>
    </row>
    <row r="39" spans="1:17" x14ac:dyDescent="0.5">
      <c r="A39" s="1" t="s">
        <v>174</v>
      </c>
      <c r="C39" s="3">
        <v>14989154916</v>
      </c>
      <c r="E39" s="3">
        <v>0</v>
      </c>
      <c r="G39" s="3">
        <v>0</v>
      </c>
      <c r="I39" s="3">
        <v>14989154916</v>
      </c>
      <c r="K39" s="3">
        <v>231755860236</v>
      </c>
      <c r="M39" s="3">
        <v>-82595570251</v>
      </c>
      <c r="O39" s="3">
        <v>0</v>
      </c>
      <c r="Q39" s="3">
        <v>149160289985</v>
      </c>
    </row>
    <row r="40" spans="1:17" x14ac:dyDescent="0.5">
      <c r="A40" s="1" t="s">
        <v>56</v>
      </c>
      <c r="C40" s="3">
        <v>14267118</v>
      </c>
      <c r="E40" s="3">
        <v>-62997716</v>
      </c>
      <c r="G40" s="3">
        <v>0</v>
      </c>
      <c r="I40" s="3">
        <v>-48730598</v>
      </c>
      <c r="K40" s="3">
        <v>121332362</v>
      </c>
      <c r="M40" s="3">
        <v>96996249</v>
      </c>
      <c r="O40" s="3">
        <v>0</v>
      </c>
      <c r="Q40" s="3">
        <v>218328611</v>
      </c>
    </row>
    <row r="41" spans="1:17" x14ac:dyDescent="0.5">
      <c r="A41" s="1" t="s">
        <v>151</v>
      </c>
      <c r="C41" s="3">
        <v>4671319609</v>
      </c>
      <c r="E41" s="3">
        <v>0</v>
      </c>
      <c r="G41" s="3">
        <v>0</v>
      </c>
      <c r="I41" s="3">
        <v>4671319609</v>
      </c>
      <c r="K41" s="3">
        <v>39836038805</v>
      </c>
      <c r="M41" s="3">
        <v>10221488079</v>
      </c>
      <c r="O41" s="3">
        <v>0</v>
      </c>
      <c r="Q41" s="3">
        <v>50057526884</v>
      </c>
    </row>
    <row r="42" spans="1:17" x14ac:dyDescent="0.5">
      <c r="A42" s="1" t="s">
        <v>63</v>
      </c>
      <c r="C42" s="3">
        <v>34127595870</v>
      </c>
      <c r="E42" s="3">
        <v>0</v>
      </c>
      <c r="G42" s="3">
        <v>0</v>
      </c>
      <c r="I42" s="3">
        <v>34127595870</v>
      </c>
      <c r="K42" s="3">
        <v>197526974630</v>
      </c>
      <c r="M42" s="3">
        <v>-73086235075</v>
      </c>
      <c r="O42" s="3">
        <v>0</v>
      </c>
      <c r="Q42" s="3">
        <v>124440739555</v>
      </c>
    </row>
    <row r="43" spans="1:17" x14ac:dyDescent="0.5">
      <c r="A43" s="1" t="s">
        <v>158</v>
      </c>
      <c r="C43" s="3">
        <v>104865</v>
      </c>
      <c r="E43" s="3">
        <v>22661</v>
      </c>
      <c r="G43" s="3">
        <v>0</v>
      </c>
      <c r="I43" s="3">
        <v>127526</v>
      </c>
      <c r="K43" s="3">
        <v>1936210</v>
      </c>
      <c r="M43" s="3">
        <v>0</v>
      </c>
      <c r="O43" s="3">
        <v>0</v>
      </c>
      <c r="Q43" s="3">
        <v>1936210</v>
      </c>
    </row>
    <row r="44" spans="1:17" x14ac:dyDescent="0.5">
      <c r="A44" s="1" t="s">
        <v>66</v>
      </c>
      <c r="C44" s="3">
        <v>26893844759</v>
      </c>
      <c r="E44" s="3">
        <v>0</v>
      </c>
      <c r="G44" s="3">
        <v>0</v>
      </c>
      <c r="I44" s="3">
        <v>26893844759</v>
      </c>
      <c r="K44" s="3">
        <v>161719305603</v>
      </c>
      <c r="M44" s="3">
        <v>-90508562700</v>
      </c>
      <c r="O44" s="3">
        <v>0</v>
      </c>
      <c r="Q44" s="3">
        <v>71210742903</v>
      </c>
    </row>
    <row r="45" spans="1:17" x14ac:dyDescent="0.5">
      <c r="A45" s="1" t="s">
        <v>60</v>
      </c>
      <c r="C45" s="3">
        <v>105859355</v>
      </c>
      <c r="E45" s="3">
        <v>201193952</v>
      </c>
      <c r="G45" s="3">
        <v>0</v>
      </c>
      <c r="I45" s="3">
        <v>307053307</v>
      </c>
      <c r="K45" s="3">
        <v>125886852</v>
      </c>
      <c r="M45" s="3">
        <v>140911376</v>
      </c>
      <c r="O45" s="3">
        <v>0</v>
      </c>
      <c r="Q45" s="3">
        <v>266798228</v>
      </c>
    </row>
    <row r="46" spans="1:17" x14ac:dyDescent="0.5">
      <c r="A46" s="1" t="s">
        <v>145</v>
      </c>
      <c r="C46" s="3">
        <v>45638684</v>
      </c>
      <c r="E46" s="3">
        <v>-14243482</v>
      </c>
      <c r="G46" s="3">
        <v>0</v>
      </c>
      <c r="I46" s="3">
        <v>31395202</v>
      </c>
      <c r="K46" s="3">
        <v>403855351</v>
      </c>
      <c r="M46" s="3">
        <v>214470481</v>
      </c>
      <c r="O46" s="3">
        <v>0</v>
      </c>
      <c r="Q46" s="3">
        <v>618325832</v>
      </c>
    </row>
    <row r="47" spans="1:17" x14ac:dyDescent="0.5">
      <c r="A47" s="1" t="s">
        <v>163</v>
      </c>
      <c r="C47" s="3">
        <v>209571956</v>
      </c>
      <c r="E47" s="3">
        <v>44998368</v>
      </c>
      <c r="G47" s="3">
        <v>0</v>
      </c>
      <c r="I47" s="3">
        <v>254570324</v>
      </c>
      <c r="K47" s="3">
        <v>1381484520</v>
      </c>
      <c r="M47" s="3">
        <v>85842911</v>
      </c>
      <c r="O47" s="3">
        <v>0</v>
      </c>
      <c r="Q47" s="3">
        <v>1467327431</v>
      </c>
    </row>
    <row r="48" spans="1:17" x14ac:dyDescent="0.5">
      <c r="A48" s="1" t="s">
        <v>157</v>
      </c>
      <c r="C48" s="3">
        <v>50593045308</v>
      </c>
      <c r="E48" s="3">
        <v>0</v>
      </c>
      <c r="G48" s="3">
        <v>0</v>
      </c>
      <c r="I48" s="3">
        <v>50593045308</v>
      </c>
      <c r="K48" s="3">
        <v>423120046107</v>
      </c>
      <c r="M48" s="3">
        <v>-173270517000</v>
      </c>
      <c r="O48" s="3">
        <v>0</v>
      </c>
      <c r="Q48" s="3">
        <v>249849529107</v>
      </c>
    </row>
    <row r="49" spans="1:17" x14ac:dyDescent="0.5">
      <c r="A49" s="1" t="s">
        <v>156</v>
      </c>
      <c r="C49" s="3">
        <v>54206834</v>
      </c>
      <c r="E49" s="3">
        <v>8708684</v>
      </c>
      <c r="G49" s="3">
        <v>0</v>
      </c>
      <c r="I49" s="3">
        <v>62915518</v>
      </c>
      <c r="K49" s="3">
        <v>453342907</v>
      </c>
      <c r="M49" s="3">
        <v>54390925</v>
      </c>
      <c r="O49" s="3">
        <v>0</v>
      </c>
      <c r="Q49" s="3">
        <v>507733832</v>
      </c>
    </row>
    <row r="50" spans="1:17" x14ac:dyDescent="0.5">
      <c r="A50" s="1" t="s">
        <v>155</v>
      </c>
      <c r="C50" s="3">
        <v>158302027</v>
      </c>
      <c r="E50" s="3">
        <v>-89534174</v>
      </c>
      <c r="G50" s="3">
        <v>0</v>
      </c>
      <c r="I50" s="3">
        <v>68767853</v>
      </c>
      <c r="K50" s="3">
        <v>343194155</v>
      </c>
      <c r="M50" s="3">
        <v>-6124963</v>
      </c>
      <c r="O50" s="3">
        <v>0</v>
      </c>
      <c r="Q50" s="3">
        <v>337069192</v>
      </c>
    </row>
    <row r="51" spans="1:17" x14ac:dyDescent="0.5">
      <c r="A51" s="1" t="s">
        <v>154</v>
      </c>
      <c r="C51" s="3">
        <v>9034472377</v>
      </c>
      <c r="E51" s="3">
        <v>0</v>
      </c>
      <c r="G51" s="3">
        <v>0</v>
      </c>
      <c r="I51" s="3">
        <v>9034472377</v>
      </c>
      <c r="K51" s="3">
        <v>75557151089</v>
      </c>
      <c r="M51" s="3">
        <v>59078125</v>
      </c>
      <c r="O51" s="3">
        <v>0</v>
      </c>
      <c r="Q51" s="3">
        <v>75616229214</v>
      </c>
    </row>
    <row r="52" spans="1:17" x14ac:dyDescent="0.5">
      <c r="A52" s="1" t="s">
        <v>72</v>
      </c>
      <c r="C52" s="3">
        <v>17153138358</v>
      </c>
      <c r="E52" s="3">
        <v>0</v>
      </c>
      <c r="G52" s="3">
        <v>0</v>
      </c>
      <c r="I52" s="3">
        <v>17153138358</v>
      </c>
      <c r="K52" s="3">
        <v>142803978560</v>
      </c>
      <c r="M52" s="3">
        <v>-73110072558</v>
      </c>
      <c r="O52" s="3">
        <v>0</v>
      </c>
      <c r="Q52" s="3">
        <v>69693906002</v>
      </c>
    </row>
    <row r="53" spans="1:17" x14ac:dyDescent="0.5">
      <c r="A53" s="1" t="s">
        <v>70</v>
      </c>
      <c r="C53" s="3">
        <v>153134308</v>
      </c>
      <c r="E53" s="3">
        <v>-338902963</v>
      </c>
      <c r="G53" s="3">
        <v>0</v>
      </c>
      <c r="I53" s="3">
        <v>-185768655</v>
      </c>
      <c r="K53" s="3">
        <v>859844184</v>
      </c>
      <c r="M53" s="3">
        <v>-1536096</v>
      </c>
      <c r="O53" s="3">
        <v>0</v>
      </c>
      <c r="Q53" s="3">
        <v>858308088</v>
      </c>
    </row>
    <row r="54" spans="1:17" x14ac:dyDescent="0.5">
      <c r="A54" s="1" t="s">
        <v>67</v>
      </c>
      <c r="C54" s="3">
        <v>9034472377</v>
      </c>
      <c r="E54" s="3">
        <v>0</v>
      </c>
      <c r="G54" s="3">
        <v>0</v>
      </c>
      <c r="I54" s="3">
        <v>9034472377</v>
      </c>
      <c r="K54" s="3">
        <v>75557151089</v>
      </c>
      <c r="M54" s="3">
        <v>59078125</v>
      </c>
      <c r="O54" s="3">
        <v>0</v>
      </c>
      <c r="Q54" s="3">
        <v>75616229214</v>
      </c>
    </row>
    <row r="55" spans="1:17" x14ac:dyDescent="0.5">
      <c r="A55" s="1" t="s">
        <v>73</v>
      </c>
      <c r="C55" s="3">
        <v>88471887104</v>
      </c>
      <c r="E55" s="3">
        <v>-50361</v>
      </c>
      <c r="G55" s="3">
        <v>0</v>
      </c>
      <c r="I55" s="3">
        <v>88471836743</v>
      </c>
      <c r="K55" s="3">
        <v>144046851484</v>
      </c>
      <c r="M55" s="3">
        <v>-205764450091</v>
      </c>
      <c r="O55" s="3">
        <v>0</v>
      </c>
      <c r="Q55" s="3">
        <v>-61717598607</v>
      </c>
    </row>
    <row r="56" spans="1:17" x14ac:dyDescent="0.5">
      <c r="A56" s="1" t="s">
        <v>71</v>
      </c>
      <c r="C56" s="3">
        <v>90344723</v>
      </c>
      <c r="E56" s="3">
        <v>0</v>
      </c>
      <c r="G56" s="3">
        <v>0</v>
      </c>
      <c r="I56" s="3">
        <v>90344723</v>
      </c>
      <c r="K56" s="3">
        <v>14192150331</v>
      </c>
      <c r="M56" s="3">
        <v>252818</v>
      </c>
      <c r="O56" s="3">
        <v>0</v>
      </c>
      <c r="Q56" s="3">
        <v>14192403149</v>
      </c>
    </row>
    <row r="57" spans="1:17" x14ac:dyDescent="0.5">
      <c r="A57" s="1" t="s">
        <v>148</v>
      </c>
      <c r="C57" s="3">
        <v>7681223</v>
      </c>
      <c r="E57" s="3">
        <v>-3636867</v>
      </c>
      <c r="G57" s="3">
        <v>0</v>
      </c>
      <c r="I57" s="3">
        <v>4044356</v>
      </c>
      <c r="K57" s="3">
        <v>67078726</v>
      </c>
      <c r="M57" s="3">
        <v>14236877</v>
      </c>
      <c r="O57" s="3">
        <v>0</v>
      </c>
      <c r="Q57" s="3">
        <v>81315603</v>
      </c>
    </row>
    <row r="58" spans="1:17" x14ac:dyDescent="0.5">
      <c r="A58" s="1" t="s">
        <v>274</v>
      </c>
      <c r="C58" s="3">
        <v>68591709</v>
      </c>
      <c r="E58" s="3">
        <v>0</v>
      </c>
      <c r="G58" s="3">
        <v>0</v>
      </c>
      <c r="I58" s="3">
        <v>68591709</v>
      </c>
      <c r="K58" s="3">
        <v>6024829868</v>
      </c>
      <c r="M58" s="3">
        <v>0</v>
      </c>
      <c r="O58" s="3">
        <v>0</v>
      </c>
      <c r="Q58" s="3">
        <v>6024829868</v>
      </c>
    </row>
    <row r="59" spans="1:17" x14ac:dyDescent="0.5">
      <c r="A59" s="1" t="s">
        <v>276</v>
      </c>
      <c r="C59" s="3">
        <v>0</v>
      </c>
      <c r="E59" s="3">
        <v>0</v>
      </c>
      <c r="G59" s="3">
        <v>0</v>
      </c>
      <c r="I59" s="3">
        <v>0</v>
      </c>
      <c r="K59" s="3">
        <v>609197655</v>
      </c>
      <c r="M59" s="3">
        <v>0</v>
      </c>
      <c r="O59" s="3">
        <v>0</v>
      </c>
      <c r="Q59" s="3">
        <v>609197655</v>
      </c>
    </row>
    <row r="60" spans="1:17" x14ac:dyDescent="0.5">
      <c r="A60" s="1" t="s">
        <v>278</v>
      </c>
      <c r="C60" s="3">
        <v>0</v>
      </c>
      <c r="E60" s="3">
        <v>0</v>
      </c>
      <c r="G60" s="3">
        <v>0</v>
      </c>
      <c r="I60" s="3">
        <v>0</v>
      </c>
      <c r="K60" s="3">
        <v>50674571755</v>
      </c>
      <c r="M60" s="3">
        <v>0</v>
      </c>
      <c r="O60" s="3">
        <v>0</v>
      </c>
      <c r="Q60" s="3">
        <v>50674571755</v>
      </c>
    </row>
    <row r="61" spans="1:17" x14ac:dyDescent="0.5">
      <c r="A61" s="1" t="s">
        <v>104</v>
      </c>
      <c r="C61" s="3">
        <v>0</v>
      </c>
      <c r="E61" s="3">
        <v>1801773991</v>
      </c>
      <c r="G61" s="3">
        <v>0</v>
      </c>
      <c r="I61" s="3">
        <v>1801773991</v>
      </c>
      <c r="K61" s="3">
        <v>0</v>
      </c>
      <c r="M61" s="3">
        <v>16898338613</v>
      </c>
      <c r="O61" s="3">
        <v>0</v>
      </c>
      <c r="Q61" s="3">
        <v>16898338613</v>
      </c>
    </row>
    <row r="62" spans="1:17" x14ac:dyDescent="0.5">
      <c r="A62" s="1" t="s">
        <v>110</v>
      </c>
      <c r="C62" s="3">
        <v>0</v>
      </c>
      <c r="E62" s="3">
        <v>1238497073</v>
      </c>
      <c r="G62" s="3">
        <v>0</v>
      </c>
      <c r="I62" s="3">
        <v>1238497073</v>
      </c>
      <c r="K62" s="3">
        <v>0</v>
      </c>
      <c r="M62" s="3">
        <v>21918881309</v>
      </c>
      <c r="O62" s="3">
        <v>0</v>
      </c>
      <c r="Q62" s="3">
        <v>21918881309</v>
      </c>
    </row>
    <row r="63" spans="1:17" x14ac:dyDescent="0.5">
      <c r="A63" s="1" t="s">
        <v>116</v>
      </c>
      <c r="C63" s="3">
        <v>0</v>
      </c>
      <c r="E63" s="3">
        <v>162597505021</v>
      </c>
      <c r="G63" s="3">
        <v>0</v>
      </c>
      <c r="I63" s="3">
        <v>162597505021</v>
      </c>
      <c r="K63" s="3">
        <v>0</v>
      </c>
      <c r="M63" s="3">
        <v>439275452538</v>
      </c>
      <c r="O63" s="3">
        <v>0</v>
      </c>
      <c r="Q63" s="3">
        <v>439275452538</v>
      </c>
    </row>
    <row r="64" spans="1:17" x14ac:dyDescent="0.5">
      <c r="A64" s="1" t="s">
        <v>122</v>
      </c>
      <c r="C64" s="3">
        <v>0</v>
      </c>
      <c r="E64" s="3">
        <v>-73059354707</v>
      </c>
      <c r="G64" s="3">
        <v>0</v>
      </c>
      <c r="I64" s="3">
        <v>-73059354707</v>
      </c>
      <c r="K64" s="3">
        <v>0</v>
      </c>
      <c r="M64" s="3">
        <v>-25179192560</v>
      </c>
      <c r="O64" s="3">
        <v>0</v>
      </c>
      <c r="Q64" s="3">
        <v>-25179192560</v>
      </c>
    </row>
    <row r="65" spans="1:17" x14ac:dyDescent="0.5">
      <c r="A65" s="1" t="s">
        <v>142</v>
      </c>
      <c r="C65" s="3">
        <v>0</v>
      </c>
      <c r="E65" s="3">
        <v>121817146780</v>
      </c>
      <c r="G65" s="3">
        <v>0</v>
      </c>
      <c r="I65" s="3">
        <v>121817146780</v>
      </c>
      <c r="K65" s="3">
        <v>0</v>
      </c>
      <c r="M65" s="3">
        <v>76206174657</v>
      </c>
      <c r="O65" s="3">
        <v>0</v>
      </c>
      <c r="Q65" s="3">
        <v>76206174657</v>
      </c>
    </row>
    <row r="66" spans="1:17" x14ac:dyDescent="0.5">
      <c r="A66" s="1" t="s">
        <v>80</v>
      </c>
      <c r="C66" s="3">
        <v>0</v>
      </c>
      <c r="E66" s="3">
        <v>-2594834730</v>
      </c>
      <c r="G66" s="3">
        <v>0</v>
      </c>
      <c r="I66" s="3">
        <v>-2594834730</v>
      </c>
      <c r="K66" s="3">
        <v>0</v>
      </c>
      <c r="M66" s="3">
        <v>-311757643</v>
      </c>
      <c r="O66" s="3">
        <v>0</v>
      </c>
      <c r="Q66" s="3">
        <v>-311757643</v>
      </c>
    </row>
    <row r="67" spans="1:17" x14ac:dyDescent="0.5">
      <c r="A67" s="1" t="s">
        <v>83</v>
      </c>
      <c r="C67" s="3">
        <v>0</v>
      </c>
      <c r="E67" s="3">
        <v>-19816401318</v>
      </c>
      <c r="G67" s="3">
        <v>0</v>
      </c>
      <c r="I67" s="3">
        <v>-19816401318</v>
      </c>
      <c r="K67" s="3">
        <v>0</v>
      </c>
      <c r="M67" s="3">
        <v>27159760735</v>
      </c>
      <c r="O67" s="3">
        <v>0</v>
      </c>
      <c r="Q67" s="3">
        <v>27159760735</v>
      </c>
    </row>
    <row r="68" spans="1:17" x14ac:dyDescent="0.5">
      <c r="A68" s="1" t="s">
        <v>107</v>
      </c>
      <c r="C68" s="3">
        <v>0</v>
      </c>
      <c r="E68" s="3">
        <v>-9872339786</v>
      </c>
      <c r="G68" s="3">
        <v>0</v>
      </c>
      <c r="I68" s="3">
        <v>-9872339786</v>
      </c>
      <c r="K68" s="3">
        <v>0</v>
      </c>
      <c r="M68" s="3">
        <v>2694396420</v>
      </c>
      <c r="O68" s="3">
        <v>0</v>
      </c>
      <c r="Q68" s="3">
        <v>2694396420</v>
      </c>
    </row>
    <row r="69" spans="1:17" x14ac:dyDescent="0.5">
      <c r="A69" s="1" t="s">
        <v>86</v>
      </c>
      <c r="C69" s="3">
        <v>0</v>
      </c>
      <c r="E69" s="3">
        <v>-7323562928</v>
      </c>
      <c r="G69" s="3">
        <v>0</v>
      </c>
      <c r="I69" s="3">
        <v>-7323562928</v>
      </c>
      <c r="K69" s="3">
        <v>0</v>
      </c>
      <c r="M69" s="3">
        <v>-949397869</v>
      </c>
      <c r="O69" s="3">
        <v>0</v>
      </c>
      <c r="Q69" s="3">
        <v>-949397869</v>
      </c>
    </row>
    <row r="70" spans="1:17" x14ac:dyDescent="0.5">
      <c r="A70" s="1" t="s">
        <v>95</v>
      </c>
      <c r="C70" s="3">
        <v>0</v>
      </c>
      <c r="E70" s="3">
        <v>-1905484452</v>
      </c>
      <c r="G70" s="3">
        <v>0</v>
      </c>
      <c r="I70" s="3">
        <v>-1905484452</v>
      </c>
      <c r="K70" s="3">
        <v>0</v>
      </c>
      <c r="M70" s="3">
        <v>8873258205</v>
      </c>
      <c r="O70" s="3">
        <v>0</v>
      </c>
      <c r="Q70" s="3">
        <v>8873258205</v>
      </c>
    </row>
    <row r="71" spans="1:17" x14ac:dyDescent="0.5">
      <c r="A71" s="1" t="s">
        <v>98</v>
      </c>
      <c r="C71" s="3">
        <v>0</v>
      </c>
      <c r="E71" s="3">
        <v>-6942883108</v>
      </c>
      <c r="G71" s="3">
        <v>0</v>
      </c>
      <c r="I71" s="3">
        <v>-6942883108</v>
      </c>
      <c r="K71" s="3">
        <v>0</v>
      </c>
      <c r="M71" s="3">
        <v>-1824984034</v>
      </c>
      <c r="O71" s="3">
        <v>0</v>
      </c>
      <c r="Q71" s="3">
        <v>-1824984034</v>
      </c>
    </row>
    <row r="72" spans="1:17" x14ac:dyDescent="0.5">
      <c r="A72" s="1" t="s">
        <v>101</v>
      </c>
      <c r="C72" s="3">
        <v>0</v>
      </c>
      <c r="E72" s="3">
        <v>-21165703863</v>
      </c>
      <c r="G72" s="3">
        <v>0</v>
      </c>
      <c r="I72" s="3">
        <v>-21165703863</v>
      </c>
      <c r="K72" s="3">
        <v>0</v>
      </c>
      <c r="M72" s="3">
        <v>-42719400788</v>
      </c>
      <c r="O72" s="3">
        <v>0</v>
      </c>
      <c r="Q72" s="3">
        <v>-42719400788</v>
      </c>
    </row>
    <row r="73" spans="1:17" x14ac:dyDescent="0.5">
      <c r="A73" s="1" t="s">
        <v>198</v>
      </c>
      <c r="C73" s="3">
        <v>0</v>
      </c>
      <c r="E73" s="3">
        <v>-1918429513</v>
      </c>
      <c r="G73" s="3">
        <v>0</v>
      </c>
      <c r="I73" s="3">
        <v>-1918429513</v>
      </c>
      <c r="K73" s="3">
        <v>0</v>
      </c>
      <c r="M73" s="3">
        <v>-1918429513</v>
      </c>
      <c r="O73" s="3">
        <v>0</v>
      </c>
      <c r="Q73" s="3">
        <v>-1918429513</v>
      </c>
    </row>
    <row r="74" spans="1:17" x14ac:dyDescent="0.5">
      <c r="A74" s="1" t="s">
        <v>74</v>
      </c>
      <c r="C74" s="3">
        <v>0</v>
      </c>
      <c r="E74" s="3">
        <v>-1915832683</v>
      </c>
      <c r="G74" s="3">
        <v>0</v>
      </c>
      <c r="I74" s="3">
        <v>-1915832683</v>
      </c>
      <c r="K74" s="3">
        <v>0</v>
      </c>
      <c r="M74" s="3">
        <v>3946721401</v>
      </c>
      <c r="O74" s="3">
        <v>0</v>
      </c>
      <c r="Q74" s="3">
        <v>3946721401</v>
      </c>
    </row>
    <row r="75" spans="1:17" x14ac:dyDescent="0.5">
      <c r="A75" s="1" t="s">
        <v>119</v>
      </c>
      <c r="C75" s="3">
        <v>0</v>
      </c>
      <c r="E75" s="3">
        <v>3716227899</v>
      </c>
      <c r="G75" s="3">
        <v>0</v>
      </c>
      <c r="I75" s="3">
        <v>3716227899</v>
      </c>
      <c r="K75" s="3">
        <v>0</v>
      </c>
      <c r="M75" s="3">
        <v>13823853522</v>
      </c>
      <c r="O75" s="3">
        <v>0</v>
      </c>
      <c r="Q75" s="3">
        <v>13823853522</v>
      </c>
    </row>
    <row r="76" spans="1:17" x14ac:dyDescent="0.5">
      <c r="A76" s="1" t="s">
        <v>136</v>
      </c>
      <c r="C76" s="3">
        <v>0</v>
      </c>
      <c r="E76" s="3">
        <v>-871579375</v>
      </c>
      <c r="G76" s="3">
        <v>0</v>
      </c>
      <c r="I76" s="3">
        <v>-871579375</v>
      </c>
      <c r="K76" s="3">
        <v>0</v>
      </c>
      <c r="M76" s="3">
        <v>-543408899</v>
      </c>
      <c r="O76" s="3">
        <v>0</v>
      </c>
      <c r="Q76" s="3">
        <v>-543408899</v>
      </c>
    </row>
    <row r="77" spans="1:17" x14ac:dyDescent="0.5">
      <c r="A77" s="1" t="s">
        <v>128</v>
      </c>
      <c r="C77" s="3">
        <v>0</v>
      </c>
      <c r="E77" s="3">
        <v>-17690616610</v>
      </c>
      <c r="G77" s="3">
        <v>0</v>
      </c>
      <c r="I77" s="3">
        <v>-17690616610</v>
      </c>
      <c r="K77" s="3">
        <v>0</v>
      </c>
      <c r="M77" s="3">
        <v>-85780830466</v>
      </c>
      <c r="O77" s="3">
        <v>0</v>
      </c>
      <c r="Q77" s="3">
        <v>-85780830466</v>
      </c>
    </row>
    <row r="78" spans="1:17" x14ac:dyDescent="0.5">
      <c r="A78" s="1" t="s">
        <v>184</v>
      </c>
      <c r="C78" s="3">
        <v>0</v>
      </c>
      <c r="E78" s="3">
        <v>-1633979130</v>
      </c>
      <c r="G78" s="3">
        <v>0</v>
      </c>
      <c r="I78" s="3">
        <v>-1633979130</v>
      </c>
      <c r="K78" s="3">
        <v>0</v>
      </c>
      <c r="M78" s="3">
        <v>-1633979130</v>
      </c>
      <c r="O78" s="3">
        <v>0</v>
      </c>
      <c r="Q78" s="3">
        <v>-1633979130</v>
      </c>
    </row>
    <row r="79" spans="1:17" x14ac:dyDescent="0.5">
      <c r="A79" s="1" t="s">
        <v>133</v>
      </c>
      <c r="C79" s="3">
        <v>0</v>
      </c>
      <c r="E79" s="3">
        <v>-2088244292</v>
      </c>
      <c r="G79" s="3">
        <v>0</v>
      </c>
      <c r="I79" s="3">
        <v>-2088244292</v>
      </c>
      <c r="K79" s="3">
        <v>0</v>
      </c>
      <c r="M79" s="3">
        <v>-1487512050</v>
      </c>
      <c r="O79" s="3">
        <v>0</v>
      </c>
      <c r="Q79" s="3">
        <v>-1487512050</v>
      </c>
    </row>
    <row r="80" spans="1:17" x14ac:dyDescent="0.5">
      <c r="A80" s="1" t="s">
        <v>125</v>
      </c>
      <c r="C80" s="3">
        <v>0</v>
      </c>
      <c r="E80" s="3">
        <v>-14536408647</v>
      </c>
      <c r="G80" s="3">
        <v>0</v>
      </c>
      <c r="I80" s="3">
        <v>-14536408647</v>
      </c>
      <c r="K80" s="3">
        <v>0</v>
      </c>
      <c r="M80" s="3">
        <v>2711375814</v>
      </c>
      <c r="O80" s="3">
        <v>0</v>
      </c>
      <c r="Q80" s="3">
        <v>2711375814</v>
      </c>
    </row>
    <row r="81" spans="1:17" x14ac:dyDescent="0.5">
      <c r="A81" s="1" t="s">
        <v>139</v>
      </c>
      <c r="C81" s="3">
        <v>0</v>
      </c>
      <c r="E81" s="3">
        <v>-393984579</v>
      </c>
      <c r="G81" s="3">
        <v>0</v>
      </c>
      <c r="I81" s="3">
        <v>-393984579</v>
      </c>
      <c r="K81" s="3">
        <v>0</v>
      </c>
      <c r="M81" s="3">
        <v>113443644</v>
      </c>
      <c r="O81" s="3">
        <v>0</v>
      </c>
      <c r="Q81" s="3">
        <v>113443644</v>
      </c>
    </row>
    <row r="82" spans="1:17" x14ac:dyDescent="0.5">
      <c r="A82" s="1" t="s">
        <v>77</v>
      </c>
      <c r="C82" s="3">
        <v>0</v>
      </c>
      <c r="E82" s="3">
        <v>-2624506571</v>
      </c>
      <c r="G82" s="3">
        <v>0</v>
      </c>
      <c r="I82" s="3">
        <v>-2624506571</v>
      </c>
      <c r="K82" s="3">
        <v>0</v>
      </c>
      <c r="M82" s="3">
        <v>2915815539</v>
      </c>
      <c r="O82" s="3">
        <v>0</v>
      </c>
      <c r="Q82" s="3">
        <v>2915815539</v>
      </c>
    </row>
    <row r="83" spans="1:17" x14ac:dyDescent="0.5">
      <c r="A83" s="1" t="s">
        <v>89</v>
      </c>
      <c r="C83" s="3">
        <v>0</v>
      </c>
      <c r="E83" s="3">
        <v>-101168332</v>
      </c>
      <c r="G83" s="3">
        <v>0</v>
      </c>
      <c r="I83" s="3">
        <v>-101168332</v>
      </c>
      <c r="K83" s="3">
        <v>0</v>
      </c>
      <c r="M83" s="3">
        <v>-98096868</v>
      </c>
      <c r="O83" s="3">
        <v>0</v>
      </c>
      <c r="Q83" s="3">
        <v>-98096868</v>
      </c>
    </row>
    <row r="84" spans="1:17" x14ac:dyDescent="0.5">
      <c r="A84" s="1" t="s">
        <v>187</v>
      </c>
      <c r="C84" s="3">
        <v>0</v>
      </c>
      <c r="E84" s="3">
        <v>-354887500</v>
      </c>
      <c r="G84" s="3">
        <v>0</v>
      </c>
      <c r="I84" s="3">
        <v>-354887500</v>
      </c>
      <c r="K84" s="3">
        <v>0</v>
      </c>
      <c r="M84" s="3">
        <v>-354887500</v>
      </c>
      <c r="O84" s="3">
        <v>0</v>
      </c>
      <c r="Q84" s="3">
        <v>-354887500</v>
      </c>
    </row>
    <row r="85" spans="1:17" x14ac:dyDescent="0.5">
      <c r="A85" s="1" t="s">
        <v>195</v>
      </c>
      <c r="C85" s="3">
        <v>0</v>
      </c>
      <c r="E85" s="3">
        <v>-63649299794</v>
      </c>
      <c r="G85" s="3">
        <v>0</v>
      </c>
      <c r="I85" s="3">
        <v>-63649299794</v>
      </c>
      <c r="K85" s="3">
        <v>0</v>
      </c>
      <c r="M85" s="3">
        <v>-63649299794</v>
      </c>
      <c r="O85" s="3">
        <v>0</v>
      </c>
      <c r="Q85" s="3">
        <v>-63649299794</v>
      </c>
    </row>
    <row r="86" spans="1:17" x14ac:dyDescent="0.5">
      <c r="A86" s="1" t="s">
        <v>190</v>
      </c>
      <c r="C86" s="3">
        <v>0</v>
      </c>
      <c r="E86" s="3">
        <v>78182433763</v>
      </c>
      <c r="G86" s="3">
        <v>0</v>
      </c>
      <c r="I86" s="3">
        <v>78182433763</v>
      </c>
      <c r="K86" s="3">
        <v>0</v>
      </c>
      <c r="M86" s="3">
        <v>78182433763</v>
      </c>
      <c r="O86" s="3">
        <v>0</v>
      </c>
      <c r="Q86" s="3">
        <v>78182433763</v>
      </c>
    </row>
    <row r="87" spans="1:17" x14ac:dyDescent="0.5">
      <c r="A87" s="1" t="s">
        <v>227</v>
      </c>
      <c r="C87" s="3">
        <v>0</v>
      </c>
      <c r="E87" s="3">
        <v>0</v>
      </c>
      <c r="G87" s="3">
        <v>0</v>
      </c>
      <c r="I87" s="3">
        <v>0</v>
      </c>
      <c r="K87" s="3">
        <v>0</v>
      </c>
      <c r="M87" s="3">
        <v>-2847880357</v>
      </c>
      <c r="O87" s="3">
        <v>0</v>
      </c>
      <c r="Q87" s="3">
        <v>-2847880357</v>
      </c>
    </row>
    <row r="88" spans="1:17" x14ac:dyDescent="0.5">
      <c r="A88" s="1" t="s">
        <v>229</v>
      </c>
      <c r="C88" s="3">
        <v>0</v>
      </c>
      <c r="E88" s="3">
        <v>0</v>
      </c>
      <c r="G88" s="3">
        <v>0</v>
      </c>
      <c r="I88" s="3">
        <v>0</v>
      </c>
      <c r="K88" s="3">
        <v>0</v>
      </c>
      <c r="M88" s="3">
        <v>-52423896453</v>
      </c>
      <c r="O88" s="3">
        <v>0</v>
      </c>
      <c r="Q88" s="3">
        <v>-52423896453</v>
      </c>
    </row>
    <row r="89" spans="1:17" x14ac:dyDescent="0.5">
      <c r="A89" s="1" t="s">
        <v>231</v>
      </c>
      <c r="C89" s="3">
        <v>0</v>
      </c>
      <c r="E89" s="3">
        <v>0</v>
      </c>
      <c r="G89" s="3">
        <v>0</v>
      </c>
      <c r="I89" s="3">
        <v>0</v>
      </c>
      <c r="K89" s="3">
        <v>0</v>
      </c>
      <c r="M89" s="3">
        <v>-22989688694</v>
      </c>
      <c r="O89" s="3">
        <v>0</v>
      </c>
      <c r="Q89" s="3">
        <v>-22989688694</v>
      </c>
    </row>
    <row r="90" spans="1:17" x14ac:dyDescent="0.5">
      <c r="A90" s="1" t="s">
        <v>131</v>
      </c>
      <c r="C90" s="3">
        <v>0</v>
      </c>
      <c r="E90" s="3">
        <v>-14440315996</v>
      </c>
      <c r="G90" s="3">
        <v>0</v>
      </c>
      <c r="I90" s="3">
        <v>-14440315996</v>
      </c>
      <c r="K90" s="3">
        <v>0</v>
      </c>
      <c r="M90" s="3">
        <v>0</v>
      </c>
      <c r="O90" s="3">
        <v>0</v>
      </c>
      <c r="Q90" s="3">
        <v>0</v>
      </c>
    </row>
    <row r="91" spans="1:17" x14ac:dyDescent="0.5">
      <c r="A91" s="1" t="s">
        <v>113</v>
      </c>
      <c r="C91" s="3">
        <v>0</v>
      </c>
      <c r="E91" s="3">
        <v>-31468878625</v>
      </c>
      <c r="G91" s="3">
        <v>0</v>
      </c>
      <c r="I91" s="3">
        <v>-31468878625</v>
      </c>
      <c r="K91" s="3">
        <v>0</v>
      </c>
      <c r="M91" s="3">
        <v>0</v>
      </c>
      <c r="O91" s="3">
        <v>0</v>
      </c>
      <c r="Q91" s="3">
        <v>0</v>
      </c>
    </row>
    <row r="92" spans="1:17" x14ac:dyDescent="0.5">
      <c r="A92" s="1" t="s">
        <v>92</v>
      </c>
      <c r="C92" s="3">
        <v>0</v>
      </c>
      <c r="E92" s="3">
        <v>-9414385512</v>
      </c>
      <c r="G92" s="3">
        <v>0</v>
      </c>
      <c r="I92" s="3">
        <v>-9414385512</v>
      </c>
      <c r="K92" s="3">
        <v>0</v>
      </c>
      <c r="M92" s="3">
        <v>0</v>
      </c>
      <c r="O92" s="3">
        <v>0</v>
      </c>
      <c r="Q92" s="3">
        <v>0</v>
      </c>
    </row>
    <row r="93" spans="1:17" ht="22.5" thickBot="1" x14ac:dyDescent="0.55000000000000004">
      <c r="C93" s="4">
        <f>SUM(C8:C92)</f>
        <v>375863012331</v>
      </c>
      <c r="E93" s="4">
        <f>SUM(E8:E92)</f>
        <v>62961535578</v>
      </c>
      <c r="G93" s="4">
        <f>SUM(G8:G92)</f>
        <v>215702461639</v>
      </c>
      <c r="I93" s="4">
        <f>SUM(I8:I92)</f>
        <v>654527009548</v>
      </c>
      <c r="K93" s="4">
        <f>SUM(K8:K92)</f>
        <v>2690744012521</v>
      </c>
      <c r="M93" s="4">
        <f>SUM(M8:M92)</f>
        <v>-967764331256</v>
      </c>
      <c r="O93" s="4">
        <f>SUM(O8:O92)</f>
        <v>574247696520</v>
      </c>
      <c r="Q93" s="4">
        <f>SUM(Q8:Q92)</f>
        <v>2297227377785</v>
      </c>
    </row>
    <row r="94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K11" sqref="K11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5" x14ac:dyDescent="0.5">
      <c r="A3" s="13" t="s">
        <v>264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2.5" x14ac:dyDescent="0.5">
      <c r="A6" s="11" t="s">
        <v>370</v>
      </c>
      <c r="B6" s="11" t="s">
        <v>370</v>
      </c>
      <c r="C6" s="11" t="s">
        <v>370</v>
      </c>
      <c r="E6" s="11" t="s">
        <v>266</v>
      </c>
      <c r="F6" s="11" t="s">
        <v>266</v>
      </c>
      <c r="G6" s="11" t="s">
        <v>266</v>
      </c>
      <c r="I6" s="11" t="s">
        <v>267</v>
      </c>
      <c r="J6" s="11" t="s">
        <v>267</v>
      </c>
      <c r="K6" s="11" t="s">
        <v>267</v>
      </c>
    </row>
    <row r="7" spans="1:11" ht="22.5" x14ac:dyDescent="0.5">
      <c r="A7" s="14" t="s">
        <v>371</v>
      </c>
      <c r="C7" s="14" t="s">
        <v>245</v>
      </c>
      <c r="E7" s="14" t="s">
        <v>372</v>
      </c>
      <c r="G7" s="14" t="s">
        <v>373</v>
      </c>
      <c r="I7" s="14" t="s">
        <v>372</v>
      </c>
      <c r="K7" s="14" t="s">
        <v>373</v>
      </c>
    </row>
    <row r="8" spans="1:11" x14ac:dyDescent="0.5">
      <c r="A8" s="1" t="s">
        <v>251</v>
      </c>
      <c r="C8" s="1" t="s">
        <v>252</v>
      </c>
      <c r="E8" s="3">
        <v>65996704206</v>
      </c>
      <c r="G8" s="5">
        <f>E8/$E$11</f>
        <v>0.3976772348152775</v>
      </c>
      <c r="I8" s="3">
        <v>81451285738</v>
      </c>
      <c r="K8" s="5">
        <f>I8/$I$11</f>
        <v>0.18164070828948092</v>
      </c>
    </row>
    <row r="9" spans="1:11" x14ac:dyDescent="0.5">
      <c r="A9" s="1" t="s">
        <v>255</v>
      </c>
      <c r="C9" s="1" t="s">
        <v>256</v>
      </c>
      <c r="E9" s="3">
        <v>90122679272</v>
      </c>
      <c r="G9" s="5">
        <f t="shared" ref="G9:G10" si="0">E9/$E$11</f>
        <v>0.54305344968688252</v>
      </c>
      <c r="I9" s="3">
        <v>357131944454</v>
      </c>
      <c r="K9" s="5">
        <f t="shared" ref="K9:K10" si="1">I9/$I$11</f>
        <v>0.7964232701259869</v>
      </c>
    </row>
    <row r="10" spans="1:11" x14ac:dyDescent="0.5">
      <c r="A10" s="1" t="s">
        <v>261</v>
      </c>
      <c r="C10" s="1" t="s">
        <v>262</v>
      </c>
      <c r="E10" s="3">
        <v>9836065887</v>
      </c>
      <c r="G10" s="5">
        <f t="shared" si="0"/>
        <v>5.9269315497840022E-2</v>
      </c>
      <c r="I10" s="3">
        <v>9836545887</v>
      </c>
      <c r="K10" s="5">
        <f t="shared" si="1"/>
        <v>2.193602158453211E-2</v>
      </c>
    </row>
    <row r="11" spans="1:11" ht="22.5" thickBot="1" x14ac:dyDescent="0.55000000000000004">
      <c r="E11" s="4">
        <f>SUM(E8:E10)</f>
        <v>165955449365</v>
      </c>
      <c r="G11" s="8">
        <f>SUM(G8:G10)</f>
        <v>1</v>
      </c>
      <c r="I11" s="4">
        <f>SUM(I8:I10)</f>
        <v>448419776079</v>
      </c>
      <c r="K11" s="8">
        <f>SUM(K8:K10)</f>
        <v>1</v>
      </c>
    </row>
    <row r="12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O14" sqref="O14"/>
    </sheetView>
  </sheetViews>
  <sheetFormatPr defaultRowHeight="21.75" x14ac:dyDescent="0.5"/>
  <cols>
    <col min="1" max="1" width="40.710937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3" t="s">
        <v>0</v>
      </c>
      <c r="B2" s="13"/>
      <c r="C2" s="13"/>
      <c r="D2" s="13"/>
      <c r="E2" s="13"/>
    </row>
    <row r="3" spans="1:5" ht="22.5" x14ac:dyDescent="0.5">
      <c r="A3" s="13" t="s">
        <v>264</v>
      </c>
      <c r="B3" s="13"/>
      <c r="C3" s="13"/>
      <c r="D3" s="13"/>
      <c r="E3" s="13"/>
    </row>
    <row r="4" spans="1:5" ht="22.5" x14ac:dyDescent="0.5">
      <c r="A4" s="13" t="s">
        <v>2</v>
      </c>
      <c r="B4" s="13"/>
      <c r="C4" s="13"/>
      <c r="D4" s="13"/>
      <c r="E4" s="13"/>
    </row>
    <row r="5" spans="1:5" ht="22.5" x14ac:dyDescent="0.55000000000000004">
      <c r="E5" s="2" t="s">
        <v>381</v>
      </c>
    </row>
    <row r="6" spans="1:5" ht="22.5" x14ac:dyDescent="0.5">
      <c r="A6" s="10" t="s">
        <v>374</v>
      </c>
      <c r="C6" s="11" t="s">
        <v>266</v>
      </c>
      <c r="E6" s="11" t="s">
        <v>382</v>
      </c>
    </row>
    <row r="7" spans="1:5" ht="22.5" x14ac:dyDescent="0.5">
      <c r="A7" s="11" t="s">
        <v>374</v>
      </c>
      <c r="C7" s="14" t="s">
        <v>248</v>
      </c>
      <c r="E7" s="14" t="s">
        <v>248</v>
      </c>
    </row>
    <row r="8" spans="1:5" x14ac:dyDescent="0.5">
      <c r="A8" s="1" t="s">
        <v>383</v>
      </c>
      <c r="C8" s="3">
        <v>0</v>
      </c>
      <c r="E8" s="3">
        <v>366278147</v>
      </c>
    </row>
    <row r="9" spans="1:5" x14ac:dyDescent="0.5">
      <c r="A9" s="1" t="s">
        <v>375</v>
      </c>
      <c r="C9" s="3">
        <v>0</v>
      </c>
      <c r="E9" s="3">
        <v>2608877932</v>
      </c>
    </row>
    <row r="10" spans="1:5" ht="23.25" thickBot="1" x14ac:dyDescent="0.6">
      <c r="A10" s="2" t="s">
        <v>273</v>
      </c>
      <c r="C10" s="4">
        <v>0</v>
      </c>
      <c r="E10" s="4">
        <v>2975156079</v>
      </c>
    </row>
    <row r="11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3"/>
  <sheetViews>
    <sheetView rightToLeft="1" workbookViewId="0">
      <selection activeCell="M47" sqref="M47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57031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29.710937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2.5" x14ac:dyDescent="0.5">
      <c r="A6" s="10" t="s">
        <v>3</v>
      </c>
      <c r="C6" s="11" t="s">
        <v>379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2.5" x14ac:dyDescent="0.5">
      <c r="A7" s="10" t="s">
        <v>3</v>
      </c>
      <c r="C7" s="12" t="s">
        <v>7</v>
      </c>
      <c r="E7" s="12" t="s">
        <v>8</v>
      </c>
      <c r="G7" s="12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2.5" x14ac:dyDescent="0.5">
      <c r="A8" s="11" t="s">
        <v>3</v>
      </c>
      <c r="C8" s="11" t="s">
        <v>7</v>
      </c>
      <c r="E8" s="11" t="s">
        <v>8</v>
      </c>
      <c r="G8" s="11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3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 x14ac:dyDescent="0.5">
      <c r="A9" s="1" t="s">
        <v>15</v>
      </c>
      <c r="C9" s="3">
        <v>426382</v>
      </c>
      <c r="E9" s="3">
        <v>17619135008</v>
      </c>
      <c r="G9" s="3">
        <v>45137849982.275803</v>
      </c>
      <c r="I9" s="3">
        <v>0</v>
      </c>
      <c r="K9" s="3">
        <v>0</v>
      </c>
      <c r="M9" s="3">
        <v>0</v>
      </c>
      <c r="O9" s="3">
        <v>0</v>
      </c>
      <c r="Q9" s="3">
        <v>426382</v>
      </c>
      <c r="S9" s="3">
        <v>150767</v>
      </c>
      <c r="U9" s="3">
        <v>17619135008</v>
      </c>
      <c r="W9" s="3">
        <v>63930128308.183098</v>
      </c>
      <c r="Y9" s="5">
        <v>6.1954399550520796E-4</v>
      </c>
    </row>
    <row r="10" spans="1:25" x14ac:dyDescent="0.5">
      <c r="A10" s="1" t="s">
        <v>16</v>
      </c>
      <c r="C10" s="3">
        <v>7000000</v>
      </c>
      <c r="E10" s="3">
        <v>30688513806</v>
      </c>
      <c r="G10" s="3">
        <v>86259079130</v>
      </c>
      <c r="I10" s="3">
        <v>0</v>
      </c>
      <c r="K10" s="3">
        <v>0</v>
      </c>
      <c r="M10" s="3">
        <v>-7000000</v>
      </c>
      <c r="O10" s="3">
        <v>164526440229</v>
      </c>
      <c r="Q10" s="3">
        <v>0</v>
      </c>
      <c r="S10" s="3">
        <v>0</v>
      </c>
      <c r="U10" s="3">
        <v>0</v>
      </c>
      <c r="W10" s="3">
        <v>0</v>
      </c>
      <c r="Y10" s="5">
        <v>0</v>
      </c>
    </row>
    <row r="11" spans="1:25" x14ac:dyDescent="0.5">
      <c r="A11" s="1" t="s">
        <v>17</v>
      </c>
      <c r="C11" s="3">
        <v>486269</v>
      </c>
      <c r="E11" s="3">
        <v>5616985447</v>
      </c>
      <c r="G11" s="3">
        <v>19222688897.947498</v>
      </c>
      <c r="I11" s="3">
        <v>0</v>
      </c>
      <c r="K11" s="3">
        <v>0</v>
      </c>
      <c r="M11" s="3">
        <v>0</v>
      </c>
      <c r="O11" s="3">
        <v>0</v>
      </c>
      <c r="Q11" s="3">
        <v>486269</v>
      </c>
      <c r="S11" s="3">
        <v>53000</v>
      </c>
      <c r="U11" s="3">
        <v>5616985447</v>
      </c>
      <c r="W11" s="3">
        <v>25630251863.93</v>
      </c>
      <c r="Y11" s="5">
        <v>2.4838161702158616E-4</v>
      </c>
    </row>
    <row r="12" spans="1:25" x14ac:dyDescent="0.5">
      <c r="A12" s="1" t="s">
        <v>18</v>
      </c>
      <c r="C12" s="3">
        <v>569044</v>
      </c>
      <c r="E12" s="3">
        <v>6067916635</v>
      </c>
      <c r="G12" s="3">
        <v>24068091378.326801</v>
      </c>
      <c r="I12" s="3">
        <v>0</v>
      </c>
      <c r="K12" s="3">
        <v>0</v>
      </c>
      <c r="M12" s="3">
        <v>0</v>
      </c>
      <c r="O12" s="3">
        <v>0</v>
      </c>
      <c r="Q12" s="3">
        <v>569044</v>
      </c>
      <c r="S12" s="3">
        <v>64680</v>
      </c>
      <c r="U12" s="3">
        <v>6067916635</v>
      </c>
      <c r="W12" s="3">
        <v>36602966149.7808</v>
      </c>
      <c r="Y12" s="5">
        <v>3.5471769720935139E-4</v>
      </c>
    </row>
    <row r="13" spans="1:25" x14ac:dyDescent="0.5">
      <c r="A13" s="1" t="s">
        <v>19</v>
      </c>
      <c r="C13" s="3">
        <v>1169079</v>
      </c>
      <c r="E13" s="3">
        <v>76158374279</v>
      </c>
      <c r="G13" s="3">
        <v>105770935164.242</v>
      </c>
      <c r="I13" s="3">
        <v>0</v>
      </c>
      <c r="K13" s="3">
        <v>0</v>
      </c>
      <c r="M13" s="3">
        <v>0</v>
      </c>
      <c r="O13" s="3">
        <v>0</v>
      </c>
      <c r="Q13" s="3">
        <v>1169079</v>
      </c>
      <c r="S13" s="3">
        <v>118192</v>
      </c>
      <c r="U13" s="3">
        <v>76158374279</v>
      </c>
      <c r="W13" s="3">
        <v>137414436591.724</v>
      </c>
      <c r="Y13" s="5">
        <v>1.33167711905306E-3</v>
      </c>
    </row>
    <row r="14" spans="1:25" x14ac:dyDescent="0.5">
      <c r="A14" s="1" t="s">
        <v>20</v>
      </c>
      <c r="C14" s="3">
        <v>737080</v>
      </c>
      <c r="E14" s="3">
        <v>20013579070</v>
      </c>
      <c r="G14" s="3">
        <v>55379561969.059998</v>
      </c>
      <c r="I14" s="3">
        <v>0</v>
      </c>
      <c r="K14" s="3">
        <v>0</v>
      </c>
      <c r="M14" s="3">
        <v>0</v>
      </c>
      <c r="O14" s="3">
        <v>0</v>
      </c>
      <c r="Q14" s="3">
        <v>737080</v>
      </c>
      <c r="S14" s="3">
        <v>86110</v>
      </c>
      <c r="U14" s="3">
        <v>20013579070</v>
      </c>
      <c r="W14" s="3">
        <v>63120239327.012001</v>
      </c>
      <c r="Y14" s="5">
        <v>6.1169539784728408E-4</v>
      </c>
    </row>
    <row r="15" spans="1:25" x14ac:dyDescent="0.5">
      <c r="A15" s="1" t="s">
        <v>21</v>
      </c>
      <c r="C15" s="3">
        <v>1329224</v>
      </c>
      <c r="E15" s="3">
        <v>2177551901</v>
      </c>
      <c r="G15" s="3">
        <v>13232218757.357599</v>
      </c>
      <c r="I15" s="3">
        <v>0</v>
      </c>
      <c r="K15" s="3">
        <v>0</v>
      </c>
      <c r="M15" s="3">
        <v>0</v>
      </c>
      <c r="O15" s="3">
        <v>0</v>
      </c>
      <c r="Q15" s="3">
        <v>1329224</v>
      </c>
      <c r="S15" s="3">
        <v>17720</v>
      </c>
      <c r="U15" s="3">
        <v>2177551901</v>
      </c>
      <c r="W15" s="3">
        <v>23424067570.467201</v>
      </c>
      <c r="Y15" s="5">
        <v>2.2700158434898126E-4</v>
      </c>
    </row>
    <row r="16" spans="1:25" x14ac:dyDescent="0.5">
      <c r="A16" s="1" t="s">
        <v>22</v>
      </c>
      <c r="C16" s="3">
        <v>9058544</v>
      </c>
      <c r="E16" s="3">
        <v>27990552150</v>
      </c>
      <c r="G16" s="3">
        <v>129273860913.73599</v>
      </c>
      <c r="I16" s="3">
        <v>0</v>
      </c>
      <c r="K16" s="3">
        <v>0</v>
      </c>
      <c r="M16" s="3">
        <v>0</v>
      </c>
      <c r="O16" s="3">
        <v>0</v>
      </c>
      <c r="Q16" s="3">
        <v>9058544</v>
      </c>
      <c r="S16" s="3">
        <v>16280</v>
      </c>
      <c r="U16" s="3">
        <v>27990552150</v>
      </c>
      <c r="W16" s="3">
        <v>146660519559.27701</v>
      </c>
      <c r="Y16" s="5">
        <v>1.4212804928626071E-3</v>
      </c>
    </row>
    <row r="17" spans="1:25" x14ac:dyDescent="0.5">
      <c r="A17" s="1" t="s">
        <v>23</v>
      </c>
      <c r="C17" s="3">
        <v>474722</v>
      </c>
      <c r="E17" s="3">
        <v>302872636</v>
      </c>
      <c r="G17" s="3">
        <v>4154535279.664</v>
      </c>
      <c r="I17" s="3">
        <v>0</v>
      </c>
      <c r="K17" s="3">
        <v>0</v>
      </c>
      <c r="M17" s="3">
        <v>0</v>
      </c>
      <c r="O17" s="3">
        <v>0</v>
      </c>
      <c r="Q17" s="3">
        <v>474722</v>
      </c>
      <c r="S17" s="3">
        <v>16670</v>
      </c>
      <c r="U17" s="3">
        <v>302872636</v>
      </c>
      <c r="W17" s="3">
        <v>7870011717.2726002</v>
      </c>
      <c r="Y17" s="5">
        <v>7.6267929269395232E-5</v>
      </c>
    </row>
    <row r="18" spans="1:25" x14ac:dyDescent="0.5">
      <c r="A18" s="1" t="s">
        <v>24</v>
      </c>
      <c r="C18" s="3">
        <v>1</v>
      </c>
      <c r="E18" s="3">
        <v>1733</v>
      </c>
      <c r="G18" s="3">
        <v>7737.1322</v>
      </c>
      <c r="I18" s="3">
        <v>0</v>
      </c>
      <c r="K18" s="3">
        <v>0</v>
      </c>
      <c r="M18" s="3">
        <v>-1</v>
      </c>
      <c r="O18" s="3">
        <v>1</v>
      </c>
      <c r="Q18" s="3">
        <v>0</v>
      </c>
      <c r="S18" s="3">
        <v>0</v>
      </c>
      <c r="U18" s="3">
        <v>0</v>
      </c>
      <c r="W18" s="3">
        <v>0</v>
      </c>
      <c r="Y18" s="5">
        <v>0</v>
      </c>
    </row>
    <row r="19" spans="1:25" x14ac:dyDescent="0.5">
      <c r="A19" s="1" t="s">
        <v>25</v>
      </c>
      <c r="C19" s="3">
        <v>30000000</v>
      </c>
      <c r="E19" s="3">
        <v>258185039198</v>
      </c>
      <c r="G19" s="3">
        <v>568947729000</v>
      </c>
      <c r="I19" s="3">
        <v>0</v>
      </c>
      <c r="K19" s="3">
        <v>0</v>
      </c>
      <c r="M19" s="3">
        <v>0</v>
      </c>
      <c r="O19" s="3">
        <v>0</v>
      </c>
      <c r="Q19" s="3">
        <v>30000000</v>
      </c>
      <c r="S19" s="3">
        <v>40420</v>
      </c>
      <c r="U19" s="3">
        <v>258185039198</v>
      </c>
      <c r="W19" s="3">
        <v>1205918574000</v>
      </c>
      <c r="Y19" s="5">
        <v>1.168650261404639E-2</v>
      </c>
    </row>
    <row r="20" spans="1:25" x14ac:dyDescent="0.5">
      <c r="A20" s="1" t="s">
        <v>26</v>
      </c>
      <c r="C20" s="3">
        <v>9470811</v>
      </c>
      <c r="E20" s="3">
        <v>113747401916</v>
      </c>
      <c r="G20" s="3">
        <v>238498468624.45801</v>
      </c>
      <c r="I20" s="3">
        <v>0</v>
      </c>
      <c r="K20" s="3">
        <v>0</v>
      </c>
      <c r="M20" s="3">
        <v>0</v>
      </c>
      <c r="O20" s="3">
        <v>0</v>
      </c>
      <c r="Q20" s="3">
        <v>9470811</v>
      </c>
      <c r="S20" s="3">
        <v>35476</v>
      </c>
      <c r="U20" s="3">
        <v>113747401916</v>
      </c>
      <c r="W20" s="3">
        <v>334135205470.39203</v>
      </c>
      <c r="Y20" s="5">
        <v>3.2380892345179714E-3</v>
      </c>
    </row>
    <row r="21" spans="1:25" x14ac:dyDescent="0.5">
      <c r="A21" s="1" t="s">
        <v>27</v>
      </c>
      <c r="C21" s="3">
        <v>1287394</v>
      </c>
      <c r="E21" s="3">
        <v>8619084423</v>
      </c>
      <c r="G21" s="3">
        <v>84794299403.543793</v>
      </c>
      <c r="I21" s="3">
        <v>0</v>
      </c>
      <c r="K21" s="3">
        <v>0</v>
      </c>
      <c r="M21" s="3">
        <v>0</v>
      </c>
      <c r="O21" s="3">
        <v>0</v>
      </c>
      <c r="Q21" s="3">
        <v>1287394</v>
      </c>
      <c r="S21" s="3">
        <v>71090</v>
      </c>
      <c r="U21" s="3">
        <v>8619084423</v>
      </c>
      <c r="W21" s="3">
        <v>91016559634.575394</v>
      </c>
      <c r="Y21" s="5">
        <v>8.8203738214498581E-4</v>
      </c>
    </row>
    <row r="22" spans="1:25" x14ac:dyDescent="0.5">
      <c r="A22" s="1" t="s">
        <v>28</v>
      </c>
      <c r="C22" s="3">
        <v>6435486</v>
      </c>
      <c r="E22" s="3">
        <v>32459126142</v>
      </c>
      <c r="G22" s="3">
        <v>92800383846.029999</v>
      </c>
      <c r="I22" s="3">
        <v>0</v>
      </c>
      <c r="K22" s="3">
        <v>0</v>
      </c>
      <c r="M22" s="3">
        <v>0</v>
      </c>
      <c r="O22" s="3">
        <v>0</v>
      </c>
      <c r="Q22" s="3">
        <v>6435486</v>
      </c>
      <c r="S22" s="3">
        <v>19650</v>
      </c>
      <c r="U22" s="3">
        <v>32459126142</v>
      </c>
      <c r="W22" s="3">
        <v>125760520177.55099</v>
      </c>
      <c r="Y22" s="5">
        <v>1.2187395397052598E-3</v>
      </c>
    </row>
    <row r="23" spans="1:25" x14ac:dyDescent="0.5">
      <c r="A23" s="1" t="s">
        <v>29</v>
      </c>
      <c r="C23" s="3">
        <v>13999999</v>
      </c>
      <c r="E23" s="3">
        <v>61731015747</v>
      </c>
      <c r="G23" s="3">
        <v>216639686125.73599</v>
      </c>
      <c r="I23" s="3">
        <v>1</v>
      </c>
      <c r="K23" s="3">
        <v>1</v>
      </c>
      <c r="M23" s="3">
        <v>0</v>
      </c>
      <c r="O23" s="3">
        <v>0</v>
      </c>
      <c r="Q23" s="3">
        <v>14000000</v>
      </c>
      <c r="S23" s="3">
        <v>20420</v>
      </c>
      <c r="U23" s="3">
        <v>61731015748</v>
      </c>
      <c r="W23" s="3">
        <v>284304801200</v>
      </c>
      <c r="Y23" s="5">
        <v>2.7551850299386291E-3</v>
      </c>
    </row>
    <row r="24" spans="1:25" x14ac:dyDescent="0.5">
      <c r="A24" s="1" t="s">
        <v>30</v>
      </c>
      <c r="C24" s="3">
        <v>9770</v>
      </c>
      <c r="E24" s="3">
        <v>45606277960</v>
      </c>
      <c r="G24" s="3">
        <v>61487948323.969902</v>
      </c>
      <c r="I24" s="3">
        <v>0</v>
      </c>
      <c r="K24" s="3">
        <v>0</v>
      </c>
      <c r="M24" s="3">
        <v>0</v>
      </c>
      <c r="O24" s="3">
        <v>0</v>
      </c>
      <c r="Q24" s="3">
        <v>9770</v>
      </c>
      <c r="S24" s="3">
        <v>6296931</v>
      </c>
      <c r="U24" s="3">
        <v>45606277960</v>
      </c>
      <c r="W24" s="3">
        <v>61487948323.969902</v>
      </c>
      <c r="Y24" s="5">
        <v>5.9587693921731033E-4</v>
      </c>
    </row>
    <row r="25" spans="1:25" x14ac:dyDescent="0.5">
      <c r="A25" s="1" t="s">
        <v>31</v>
      </c>
      <c r="C25" s="3">
        <v>21040</v>
      </c>
      <c r="E25" s="3">
        <v>100383144687</v>
      </c>
      <c r="G25" s="3">
        <v>165099407344.64999</v>
      </c>
      <c r="I25" s="3">
        <v>189360</v>
      </c>
      <c r="K25" s="3">
        <v>0</v>
      </c>
      <c r="M25" s="3">
        <v>0</v>
      </c>
      <c r="O25" s="3">
        <v>0</v>
      </c>
      <c r="Q25" s="3">
        <v>210400</v>
      </c>
      <c r="S25" s="3">
        <v>1028073</v>
      </c>
      <c r="U25" s="3">
        <v>100383144687</v>
      </c>
      <c r="W25" s="3">
        <v>216190294424.42999</v>
      </c>
      <c r="Y25" s="5">
        <v>2.0950904110732765E-3</v>
      </c>
    </row>
    <row r="26" spans="1:25" x14ac:dyDescent="0.5">
      <c r="A26" s="1" t="s">
        <v>32</v>
      </c>
      <c r="C26" s="3">
        <v>19180</v>
      </c>
      <c r="E26" s="3">
        <v>83251393614</v>
      </c>
      <c r="G26" s="3">
        <v>152155260505.23199</v>
      </c>
      <c r="I26" s="3">
        <v>172620</v>
      </c>
      <c r="K26" s="3">
        <v>0</v>
      </c>
      <c r="M26" s="3">
        <v>0</v>
      </c>
      <c r="O26" s="3">
        <v>0</v>
      </c>
      <c r="Q26" s="3">
        <v>191800</v>
      </c>
      <c r="S26" s="3">
        <v>1028541</v>
      </c>
      <c r="U26" s="3">
        <v>83251393614</v>
      </c>
      <c r="W26" s="3">
        <v>197168128936.95801</v>
      </c>
      <c r="Y26" s="5">
        <v>1.9107474616510843E-3</v>
      </c>
    </row>
    <row r="27" spans="1:25" x14ac:dyDescent="0.5">
      <c r="A27" s="1" t="s">
        <v>33</v>
      </c>
      <c r="C27" s="3">
        <v>714014</v>
      </c>
      <c r="E27" s="3">
        <v>8932249357</v>
      </c>
      <c r="G27" s="3">
        <v>9583236749.4785595</v>
      </c>
      <c r="I27" s="3">
        <v>0</v>
      </c>
      <c r="K27" s="3">
        <v>0</v>
      </c>
      <c r="M27" s="3">
        <v>0</v>
      </c>
      <c r="O27" s="3">
        <v>0</v>
      </c>
      <c r="Q27" s="3">
        <v>714014</v>
      </c>
      <c r="S27" s="3">
        <v>14426</v>
      </c>
      <c r="U27" s="3">
        <v>8932249357</v>
      </c>
      <c r="W27" s="3">
        <v>10243610947.538401</v>
      </c>
      <c r="Y27" s="5">
        <v>9.9270372558074333E-5</v>
      </c>
    </row>
    <row r="28" spans="1:25" x14ac:dyDescent="0.5">
      <c r="A28" s="1" t="s">
        <v>34</v>
      </c>
      <c r="C28" s="3">
        <v>6965</v>
      </c>
      <c r="E28" s="3">
        <v>69978529553</v>
      </c>
      <c r="G28" s="3">
        <v>187152670320</v>
      </c>
      <c r="I28" s="3">
        <v>0</v>
      </c>
      <c r="K28" s="3">
        <v>0</v>
      </c>
      <c r="M28" s="3">
        <v>0</v>
      </c>
      <c r="O28" s="3">
        <v>0</v>
      </c>
      <c r="Q28" s="3">
        <v>6965</v>
      </c>
      <c r="S28" s="3">
        <v>33966863</v>
      </c>
      <c r="U28" s="3">
        <v>69978529553</v>
      </c>
      <c r="W28" s="3">
        <v>236579200795</v>
      </c>
      <c r="Y28" s="5">
        <v>2.2926783848672798E-3</v>
      </c>
    </row>
    <row r="29" spans="1:25" x14ac:dyDescent="0.5">
      <c r="A29" s="1" t="s">
        <v>35</v>
      </c>
      <c r="C29" s="3">
        <v>302021</v>
      </c>
      <c r="E29" s="3">
        <v>6015807400</v>
      </c>
      <c r="G29" s="3">
        <v>9653169261.4163094</v>
      </c>
      <c r="I29" s="3">
        <v>0</v>
      </c>
      <c r="K29" s="3">
        <v>0</v>
      </c>
      <c r="M29" s="3">
        <v>0</v>
      </c>
      <c r="O29" s="3">
        <v>0</v>
      </c>
      <c r="Q29" s="3">
        <v>302021</v>
      </c>
      <c r="S29" s="3">
        <v>9990</v>
      </c>
      <c r="U29" s="3">
        <v>1934751340</v>
      </c>
      <c r="W29" s="3">
        <v>3000565074.2571001</v>
      </c>
      <c r="Y29" s="5">
        <v>2.9078341058806761E-5</v>
      </c>
    </row>
    <row r="30" spans="1:25" x14ac:dyDescent="0.5">
      <c r="A30" s="1" t="s">
        <v>36</v>
      </c>
      <c r="C30" s="3">
        <v>3950300</v>
      </c>
      <c r="E30" s="3">
        <v>36587925756</v>
      </c>
      <c r="G30" s="3">
        <v>121430981210.77</v>
      </c>
      <c r="I30" s="3">
        <v>0</v>
      </c>
      <c r="K30" s="3">
        <v>0</v>
      </c>
      <c r="M30" s="3">
        <v>0</v>
      </c>
      <c r="O30" s="3">
        <v>0</v>
      </c>
      <c r="Q30" s="3">
        <v>3950300</v>
      </c>
      <c r="S30" s="3">
        <v>43070</v>
      </c>
      <c r="U30" s="3">
        <v>36587925756</v>
      </c>
      <c r="W30" s="3">
        <v>169201952790.29001</v>
      </c>
      <c r="Y30" s="5">
        <v>1.6397285075613057E-3</v>
      </c>
    </row>
    <row r="31" spans="1:25" x14ac:dyDescent="0.5">
      <c r="A31" s="1" t="s">
        <v>37</v>
      </c>
      <c r="C31" s="3">
        <v>440871</v>
      </c>
      <c r="E31" s="3">
        <v>17481508463</v>
      </c>
      <c r="G31" s="3">
        <v>19703574527.502602</v>
      </c>
      <c r="I31" s="3">
        <v>0</v>
      </c>
      <c r="K31" s="3">
        <v>0</v>
      </c>
      <c r="M31" s="3">
        <v>0</v>
      </c>
      <c r="O31" s="3">
        <v>0</v>
      </c>
      <c r="Q31" s="3">
        <v>440871</v>
      </c>
      <c r="S31" s="3">
        <v>58310</v>
      </c>
      <c r="U31" s="3">
        <v>17481508463</v>
      </c>
      <c r="W31" s="3">
        <v>25565541404.064899</v>
      </c>
      <c r="Y31" s="5">
        <v>2.4775451086809087E-4</v>
      </c>
    </row>
    <row r="32" spans="1:25" x14ac:dyDescent="0.5">
      <c r="A32" s="1" t="s">
        <v>38</v>
      </c>
      <c r="C32" s="3">
        <v>4500000</v>
      </c>
      <c r="E32" s="3">
        <v>29057086789</v>
      </c>
      <c r="G32" s="3">
        <v>100334096100</v>
      </c>
      <c r="I32" s="3">
        <v>0</v>
      </c>
      <c r="K32" s="3">
        <v>0</v>
      </c>
      <c r="M32" s="3">
        <v>0</v>
      </c>
      <c r="O32" s="3">
        <v>0</v>
      </c>
      <c r="Q32" s="3">
        <v>4500000</v>
      </c>
      <c r="S32" s="3">
        <v>36320</v>
      </c>
      <c r="U32" s="3">
        <v>29057086789</v>
      </c>
      <c r="W32" s="3">
        <v>162539445600</v>
      </c>
      <c r="Y32" s="5">
        <v>1.5751624503049166E-3</v>
      </c>
    </row>
    <row r="33" spans="1:25" x14ac:dyDescent="0.5">
      <c r="A33" s="1" t="s">
        <v>39</v>
      </c>
      <c r="C33" s="3">
        <v>5001056</v>
      </c>
      <c r="E33" s="3">
        <v>39355464543</v>
      </c>
      <c r="G33" s="3">
        <v>149006065435.94199</v>
      </c>
      <c r="I33" s="3">
        <v>0</v>
      </c>
      <c r="K33" s="3">
        <v>0</v>
      </c>
      <c r="M33" s="3">
        <v>0</v>
      </c>
      <c r="O33" s="3">
        <v>0</v>
      </c>
      <c r="Q33" s="3">
        <v>5001056</v>
      </c>
      <c r="S33" s="3">
        <v>32990</v>
      </c>
      <c r="U33" s="3">
        <v>39355464543</v>
      </c>
      <c r="W33" s="3">
        <v>164075770985.70599</v>
      </c>
      <c r="Y33" s="5">
        <v>1.5900509104573505E-3</v>
      </c>
    </row>
    <row r="34" spans="1:25" x14ac:dyDescent="0.5">
      <c r="A34" s="1" t="s">
        <v>40</v>
      </c>
      <c r="C34" s="3">
        <v>1167893</v>
      </c>
      <c r="E34" s="3">
        <v>47138943480</v>
      </c>
      <c r="G34" s="3">
        <v>53139022278.646599</v>
      </c>
      <c r="I34" s="3">
        <v>0</v>
      </c>
      <c r="K34" s="3">
        <v>0</v>
      </c>
      <c r="M34" s="3">
        <v>0</v>
      </c>
      <c r="O34" s="3">
        <v>0</v>
      </c>
      <c r="Q34" s="3">
        <v>1167893</v>
      </c>
      <c r="S34" s="3">
        <v>51113</v>
      </c>
      <c r="U34" s="3">
        <v>47138943480</v>
      </c>
      <c r="W34" s="3">
        <v>59365598131.851402</v>
      </c>
      <c r="Y34" s="5">
        <v>5.7530933904689058E-4</v>
      </c>
    </row>
    <row r="35" spans="1:25" x14ac:dyDescent="0.5">
      <c r="A35" s="1" t="s">
        <v>41</v>
      </c>
      <c r="C35" s="3">
        <v>2262226</v>
      </c>
      <c r="E35" s="3">
        <v>9240107721</v>
      </c>
      <c r="G35" s="3">
        <v>48617338121.7314</v>
      </c>
      <c r="I35" s="3">
        <v>0</v>
      </c>
      <c r="K35" s="3">
        <v>0</v>
      </c>
      <c r="M35" s="3">
        <v>-2262226</v>
      </c>
      <c r="O35" s="3">
        <v>61485971843</v>
      </c>
      <c r="Q35" s="3">
        <v>0</v>
      </c>
      <c r="S35" s="3">
        <v>0</v>
      </c>
      <c r="U35" s="3">
        <v>0</v>
      </c>
      <c r="W35" s="3">
        <v>0</v>
      </c>
      <c r="Y35" s="5">
        <v>0</v>
      </c>
    </row>
    <row r="36" spans="1:25" x14ac:dyDescent="0.5">
      <c r="A36" s="1" t="s">
        <v>42</v>
      </c>
      <c r="C36" s="3">
        <v>0</v>
      </c>
      <c r="E36" s="3">
        <v>0</v>
      </c>
      <c r="G36" s="3">
        <v>0</v>
      </c>
      <c r="I36" s="3">
        <v>567944</v>
      </c>
      <c r="K36" s="3">
        <v>14204030964</v>
      </c>
      <c r="M36" s="3">
        <v>0</v>
      </c>
      <c r="O36" s="3">
        <v>0</v>
      </c>
      <c r="Q36" s="3">
        <v>567944</v>
      </c>
      <c r="S36" s="3">
        <v>25745</v>
      </c>
      <c r="U36" s="3">
        <v>14204030964</v>
      </c>
      <c r="W36" s="3">
        <v>14541152612.277201</v>
      </c>
      <c r="Y36" s="5">
        <v>1.409176553695117E-4</v>
      </c>
    </row>
    <row r="37" spans="1:25" x14ac:dyDescent="0.5">
      <c r="A37" s="1" t="s">
        <v>43</v>
      </c>
      <c r="C37" s="3">
        <v>0</v>
      </c>
      <c r="E37" s="3">
        <v>0</v>
      </c>
      <c r="G37" s="3">
        <v>0</v>
      </c>
      <c r="I37" s="3">
        <v>755052</v>
      </c>
      <c r="K37" s="3">
        <v>0</v>
      </c>
      <c r="M37" s="3">
        <v>0</v>
      </c>
      <c r="O37" s="3">
        <v>0</v>
      </c>
      <c r="Q37" s="3">
        <v>755052</v>
      </c>
      <c r="S37" s="3">
        <v>8990</v>
      </c>
      <c r="U37" s="3">
        <v>4081056060</v>
      </c>
      <c r="W37" s="3">
        <v>6750516054.6851997</v>
      </c>
      <c r="Y37" s="5">
        <v>6.5418947199365969E-5</v>
      </c>
    </row>
    <row r="38" spans="1:25" x14ac:dyDescent="0.5">
      <c r="A38" s="1" t="s">
        <v>44</v>
      </c>
      <c r="C38" s="3">
        <v>0</v>
      </c>
      <c r="E38" s="3">
        <v>0</v>
      </c>
      <c r="G38" s="3">
        <v>0</v>
      </c>
      <c r="I38" s="3">
        <v>2299779</v>
      </c>
      <c r="K38" s="3">
        <v>7362843656</v>
      </c>
      <c r="M38" s="3">
        <v>0</v>
      </c>
      <c r="O38" s="3">
        <v>0</v>
      </c>
      <c r="Q38" s="3">
        <v>2299779</v>
      </c>
      <c r="S38" s="3">
        <v>3290</v>
      </c>
      <c r="U38" s="3">
        <v>7362843656</v>
      </c>
      <c r="W38" s="3">
        <v>7524582746.2658997</v>
      </c>
      <c r="Y38" s="5">
        <v>7.2920392661474001E-5</v>
      </c>
    </row>
    <row r="39" spans="1:25" x14ac:dyDescent="0.5">
      <c r="A39" s="1" t="s">
        <v>45</v>
      </c>
      <c r="C39" s="3">
        <v>0</v>
      </c>
      <c r="E39" s="3">
        <v>0</v>
      </c>
      <c r="G39" s="3">
        <v>0</v>
      </c>
      <c r="I39" s="3">
        <v>11676101</v>
      </c>
      <c r="K39" s="3">
        <v>183987321815</v>
      </c>
      <c r="M39" s="3">
        <v>0</v>
      </c>
      <c r="O39" s="3">
        <v>0</v>
      </c>
      <c r="Q39" s="3">
        <v>11676101</v>
      </c>
      <c r="S39" s="3">
        <v>19530</v>
      </c>
      <c r="U39" s="3">
        <v>183987321815</v>
      </c>
      <c r="W39" s="3">
        <v>226777783798.56</v>
      </c>
      <c r="Y39" s="5">
        <v>2.1976932939831461E-3</v>
      </c>
    </row>
    <row r="40" spans="1:25" x14ac:dyDescent="0.5">
      <c r="A40" s="1" t="s">
        <v>46</v>
      </c>
      <c r="C40" s="3">
        <v>0</v>
      </c>
      <c r="E40" s="3">
        <v>0</v>
      </c>
      <c r="G40" s="3">
        <v>0</v>
      </c>
      <c r="I40" s="3">
        <v>1135888</v>
      </c>
      <c r="K40" s="3">
        <v>4658922155</v>
      </c>
      <c r="M40" s="3">
        <v>0</v>
      </c>
      <c r="O40" s="3">
        <v>0</v>
      </c>
      <c r="Q40" s="3">
        <v>1135888</v>
      </c>
      <c r="S40" s="3">
        <v>5778</v>
      </c>
      <c r="U40" s="3">
        <v>4658922155</v>
      </c>
      <c r="W40" s="3">
        <v>6526997847.6393604</v>
      </c>
      <c r="Y40" s="5">
        <v>6.3252842316957744E-5</v>
      </c>
    </row>
    <row r="41" spans="1:25" ht="22.5" thickBot="1" x14ac:dyDescent="0.55000000000000004">
      <c r="E41" s="4">
        <f>SUM(E9:E40)</f>
        <v>1154405589414</v>
      </c>
      <c r="G41" s="4">
        <f>SUM(G9:G40)</f>
        <v>2761542166388.8486</v>
      </c>
      <c r="K41" s="4">
        <f>SUM(K9:K40)</f>
        <v>210213118591</v>
      </c>
      <c r="O41" s="4">
        <f>SUM(O9:O40)</f>
        <v>226012412073</v>
      </c>
      <c r="U41" s="4">
        <f>SUM(U9:U40)</f>
        <v>1324690084745</v>
      </c>
      <c r="W41" s="4">
        <f>SUM(W9:W40)</f>
        <v>4113327372043.6592</v>
      </c>
      <c r="Y41" s="7">
        <f>SUM(Y9:Y40)</f>
        <v>3.9862070393665551E-2</v>
      </c>
    </row>
    <row r="42" spans="1:25" ht="22.5" thickTop="1" x14ac:dyDescent="0.5"/>
    <row r="43" spans="1:25" x14ac:dyDescent="0.5">
      <c r="Y43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68"/>
  <sheetViews>
    <sheetView rightToLeft="1" workbookViewId="0">
      <selection activeCell="A2" sqref="A2:AK2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2.42578125" style="1" customWidth="1"/>
    <col min="4" max="4" width="1" style="1" customWidth="1"/>
    <col min="5" max="5" width="21" style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5703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2.5703125" style="1" customWidth="1"/>
    <col min="32" max="32" width="1" style="1" customWidth="1"/>
    <col min="33" max="33" width="20.5703125" style="1" bestFit="1" customWidth="1"/>
    <col min="34" max="34" width="1" style="1" customWidth="1"/>
    <col min="35" max="35" width="22.5703125" style="1" customWidth="1"/>
    <col min="36" max="36" width="1" style="1" customWidth="1"/>
    <col min="37" max="37" width="29.71093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2.5" x14ac:dyDescent="0.5">
      <c r="A6" s="11" t="s">
        <v>48</v>
      </c>
      <c r="B6" s="11" t="s">
        <v>48</v>
      </c>
      <c r="C6" s="11" t="s">
        <v>48</v>
      </c>
      <c r="D6" s="11" t="s">
        <v>48</v>
      </c>
      <c r="E6" s="11" t="s">
        <v>48</v>
      </c>
      <c r="F6" s="11" t="s">
        <v>48</v>
      </c>
      <c r="G6" s="11" t="s">
        <v>48</v>
      </c>
      <c r="H6" s="11" t="s">
        <v>48</v>
      </c>
      <c r="I6" s="11" t="s">
        <v>48</v>
      </c>
      <c r="J6" s="11" t="s">
        <v>48</v>
      </c>
      <c r="K6" s="11" t="s">
        <v>48</v>
      </c>
      <c r="L6" s="11" t="s">
        <v>48</v>
      </c>
      <c r="M6" s="11" t="s">
        <v>48</v>
      </c>
      <c r="O6" s="11" t="s">
        <v>379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2.5" x14ac:dyDescent="0.5">
      <c r="A7" s="12" t="s">
        <v>49</v>
      </c>
      <c r="C7" s="12" t="s">
        <v>50</v>
      </c>
      <c r="E7" s="12" t="s">
        <v>51</v>
      </c>
      <c r="G7" s="12" t="s">
        <v>52</v>
      </c>
      <c r="I7" s="12" t="s">
        <v>53</v>
      </c>
      <c r="K7" s="12" t="s">
        <v>54</v>
      </c>
      <c r="M7" s="12" t="s">
        <v>47</v>
      </c>
      <c r="O7" s="12" t="s">
        <v>7</v>
      </c>
      <c r="Q7" s="12" t="s">
        <v>8</v>
      </c>
      <c r="S7" s="12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2" t="s">
        <v>7</v>
      </c>
      <c r="AE7" s="12" t="s">
        <v>55</v>
      </c>
      <c r="AG7" s="12" t="s">
        <v>8</v>
      </c>
      <c r="AI7" s="12" t="s">
        <v>9</v>
      </c>
      <c r="AK7" s="12" t="s">
        <v>13</v>
      </c>
    </row>
    <row r="8" spans="1:37" ht="22.5" x14ac:dyDescent="0.5">
      <c r="A8" s="11" t="s">
        <v>49</v>
      </c>
      <c r="C8" s="11" t="s">
        <v>50</v>
      </c>
      <c r="E8" s="11" t="s">
        <v>51</v>
      </c>
      <c r="G8" s="11" t="s">
        <v>52</v>
      </c>
      <c r="I8" s="11" t="s">
        <v>53</v>
      </c>
      <c r="K8" s="11" t="s">
        <v>54</v>
      </c>
      <c r="M8" s="11" t="s">
        <v>47</v>
      </c>
      <c r="O8" s="11" t="s">
        <v>7</v>
      </c>
      <c r="Q8" s="11" t="s">
        <v>8</v>
      </c>
      <c r="S8" s="11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1" t="s">
        <v>7</v>
      </c>
      <c r="AE8" s="11" t="s">
        <v>55</v>
      </c>
      <c r="AG8" s="11" t="s">
        <v>8</v>
      </c>
      <c r="AI8" s="11" t="s">
        <v>9</v>
      </c>
      <c r="AK8" s="11" t="s">
        <v>13</v>
      </c>
    </row>
    <row r="9" spans="1:37" x14ac:dyDescent="0.5">
      <c r="A9" s="1" t="s">
        <v>56</v>
      </c>
      <c r="C9" s="1" t="s">
        <v>57</v>
      </c>
      <c r="E9" s="1" t="s">
        <v>57</v>
      </c>
      <c r="G9" s="1" t="s">
        <v>58</v>
      </c>
      <c r="I9" s="1" t="s">
        <v>59</v>
      </c>
      <c r="K9" s="3">
        <v>16</v>
      </c>
      <c r="M9" s="3">
        <v>16</v>
      </c>
      <c r="O9" s="3">
        <v>1000</v>
      </c>
      <c r="Q9" s="3">
        <v>790022434</v>
      </c>
      <c r="S9" s="3">
        <v>999963750</v>
      </c>
      <c r="U9" s="3">
        <v>0</v>
      </c>
      <c r="W9" s="3">
        <v>0</v>
      </c>
      <c r="Y9" s="3">
        <v>0</v>
      </c>
      <c r="AA9" s="3">
        <v>0</v>
      </c>
      <c r="AC9" s="3">
        <v>1000</v>
      </c>
      <c r="AE9" s="3">
        <v>937000</v>
      </c>
      <c r="AG9" s="3">
        <v>790022434</v>
      </c>
      <c r="AI9" s="3">
        <v>936966033</v>
      </c>
      <c r="AK9" s="5">
        <v>9.08009564659643E-6</v>
      </c>
    </row>
    <row r="10" spans="1:37" x14ac:dyDescent="0.5">
      <c r="A10" s="1" t="s">
        <v>60</v>
      </c>
      <c r="C10" s="1" t="s">
        <v>57</v>
      </c>
      <c r="E10" s="1" t="s">
        <v>57</v>
      </c>
      <c r="G10" s="1" t="s">
        <v>61</v>
      </c>
      <c r="I10" s="1" t="s">
        <v>62</v>
      </c>
      <c r="K10" s="3">
        <v>20</v>
      </c>
      <c r="M10" s="3">
        <v>20</v>
      </c>
      <c r="O10" s="3">
        <v>6102</v>
      </c>
      <c r="Q10" s="3">
        <v>6162226126</v>
      </c>
      <c r="S10" s="3">
        <v>6101943550</v>
      </c>
      <c r="U10" s="3">
        <v>0</v>
      </c>
      <c r="W10" s="3">
        <v>0</v>
      </c>
      <c r="Y10" s="3">
        <v>0</v>
      </c>
      <c r="AA10" s="3">
        <v>0</v>
      </c>
      <c r="AC10" s="3">
        <v>6102</v>
      </c>
      <c r="AE10" s="3">
        <v>1033000</v>
      </c>
      <c r="AG10" s="3">
        <v>6162226126</v>
      </c>
      <c r="AI10" s="3">
        <v>6303137502</v>
      </c>
      <c r="AK10" s="5">
        <v>6.1083421784841697E-5</v>
      </c>
    </row>
    <row r="11" spans="1:37" x14ac:dyDescent="0.5">
      <c r="A11" s="1" t="s">
        <v>63</v>
      </c>
      <c r="C11" s="1" t="s">
        <v>57</v>
      </c>
      <c r="E11" s="1" t="s">
        <v>57</v>
      </c>
      <c r="G11" s="1" t="s">
        <v>64</v>
      </c>
      <c r="I11" s="1" t="s">
        <v>65</v>
      </c>
      <c r="K11" s="3">
        <v>19</v>
      </c>
      <c r="M11" s="3">
        <v>19</v>
      </c>
      <c r="O11" s="3">
        <v>2003988</v>
      </c>
      <c r="Q11" s="3">
        <v>1969591727459</v>
      </c>
      <c r="S11" s="3">
        <v>1896505492383</v>
      </c>
      <c r="U11" s="3">
        <v>0</v>
      </c>
      <c r="W11" s="3">
        <v>0</v>
      </c>
      <c r="Y11" s="3">
        <v>0</v>
      </c>
      <c r="AA11" s="3">
        <v>0</v>
      </c>
      <c r="AC11" s="3">
        <v>2003988</v>
      </c>
      <c r="AE11" s="3">
        <v>946400</v>
      </c>
      <c r="AG11" s="3">
        <v>1969591727459</v>
      </c>
      <c r="AI11" s="3">
        <v>1896505492383</v>
      </c>
      <c r="AK11" s="5">
        <v>1.8378949352087236E-2</v>
      </c>
    </row>
    <row r="12" spans="1:37" x14ac:dyDescent="0.5">
      <c r="A12" s="1" t="s">
        <v>66</v>
      </c>
      <c r="C12" s="1" t="s">
        <v>57</v>
      </c>
      <c r="E12" s="1" t="s">
        <v>57</v>
      </c>
      <c r="G12" s="1" t="s">
        <v>61</v>
      </c>
      <c r="I12" s="1" t="s">
        <v>62</v>
      </c>
      <c r="K12" s="3">
        <v>20</v>
      </c>
      <c r="M12" s="3">
        <v>20</v>
      </c>
      <c r="O12" s="3">
        <v>1550229</v>
      </c>
      <c r="Q12" s="3">
        <v>1544268369342</v>
      </c>
      <c r="S12" s="3">
        <v>1453759806641</v>
      </c>
      <c r="U12" s="3">
        <v>0</v>
      </c>
      <c r="W12" s="3">
        <v>0</v>
      </c>
      <c r="Y12" s="3">
        <v>0</v>
      </c>
      <c r="AA12" s="3">
        <v>0</v>
      </c>
      <c r="AC12" s="3">
        <v>1550229</v>
      </c>
      <c r="AE12" s="3">
        <v>937805</v>
      </c>
      <c r="AG12" s="3">
        <v>1544268369342</v>
      </c>
      <c r="AI12" s="3">
        <v>1453759806641</v>
      </c>
      <c r="AK12" s="5">
        <v>1.408832084255269E-2</v>
      </c>
    </row>
    <row r="13" spans="1:37" x14ac:dyDescent="0.5">
      <c r="A13" s="1" t="s">
        <v>67</v>
      </c>
      <c r="C13" s="1" t="s">
        <v>57</v>
      </c>
      <c r="E13" s="1" t="s">
        <v>57</v>
      </c>
      <c r="G13" s="1" t="s">
        <v>68</v>
      </c>
      <c r="I13" s="1" t="s">
        <v>69</v>
      </c>
      <c r="K13" s="3">
        <v>20</v>
      </c>
      <c r="M13" s="3">
        <v>20</v>
      </c>
      <c r="O13" s="3">
        <v>500000</v>
      </c>
      <c r="Q13" s="3">
        <v>497532500000</v>
      </c>
      <c r="S13" s="3">
        <v>497481965625</v>
      </c>
      <c r="U13" s="3">
        <v>0</v>
      </c>
      <c r="W13" s="3">
        <v>0</v>
      </c>
      <c r="Y13" s="3">
        <v>0</v>
      </c>
      <c r="AA13" s="3">
        <v>0</v>
      </c>
      <c r="AC13" s="3">
        <v>500000</v>
      </c>
      <c r="AE13" s="3">
        <v>995000</v>
      </c>
      <c r="AG13" s="3">
        <v>497532500000</v>
      </c>
      <c r="AI13" s="3">
        <v>497481965625</v>
      </c>
      <c r="AK13" s="5">
        <v>4.8210753338288814E-3</v>
      </c>
    </row>
    <row r="14" spans="1:37" x14ac:dyDescent="0.5">
      <c r="A14" s="1" t="s">
        <v>70</v>
      </c>
      <c r="C14" s="1" t="s">
        <v>57</v>
      </c>
      <c r="E14" s="1" t="s">
        <v>57</v>
      </c>
      <c r="G14" s="1" t="s">
        <v>68</v>
      </c>
      <c r="I14" s="1" t="s">
        <v>69</v>
      </c>
      <c r="K14" s="3">
        <v>20</v>
      </c>
      <c r="M14" s="3">
        <v>20</v>
      </c>
      <c r="O14" s="3">
        <v>8475</v>
      </c>
      <c r="Q14" s="3">
        <v>8476313625</v>
      </c>
      <c r="S14" s="3">
        <v>8813680492</v>
      </c>
      <c r="U14" s="3">
        <v>0</v>
      </c>
      <c r="W14" s="3">
        <v>0</v>
      </c>
      <c r="Y14" s="3">
        <v>0</v>
      </c>
      <c r="AA14" s="3">
        <v>0</v>
      </c>
      <c r="AC14" s="3">
        <v>8475</v>
      </c>
      <c r="AE14" s="3">
        <v>1000010</v>
      </c>
      <c r="AG14" s="3">
        <v>8476313625</v>
      </c>
      <c r="AI14" s="3">
        <v>8474777528</v>
      </c>
      <c r="AK14" s="5">
        <v>8.212868751653674E-5</v>
      </c>
    </row>
    <row r="15" spans="1:37" x14ac:dyDescent="0.5">
      <c r="A15" s="1" t="s">
        <v>71</v>
      </c>
      <c r="C15" s="1" t="s">
        <v>57</v>
      </c>
      <c r="E15" s="1" t="s">
        <v>57</v>
      </c>
      <c r="G15" s="1" t="s">
        <v>68</v>
      </c>
      <c r="I15" s="1" t="s">
        <v>69</v>
      </c>
      <c r="K15" s="3">
        <v>20</v>
      </c>
      <c r="M15" s="3">
        <v>20</v>
      </c>
      <c r="O15" s="3">
        <v>5000</v>
      </c>
      <c r="Q15" s="3">
        <v>4887999994</v>
      </c>
      <c r="S15" s="3">
        <v>4839824550</v>
      </c>
      <c r="U15" s="3">
        <v>0</v>
      </c>
      <c r="W15" s="3">
        <v>0</v>
      </c>
      <c r="Y15" s="3">
        <v>0</v>
      </c>
      <c r="AA15" s="3">
        <v>0</v>
      </c>
      <c r="AC15" s="3">
        <v>5000</v>
      </c>
      <c r="AE15" s="3">
        <v>968000</v>
      </c>
      <c r="AG15" s="3">
        <v>4887999994</v>
      </c>
      <c r="AI15" s="3">
        <v>4839824550</v>
      </c>
      <c r="AK15" s="5">
        <v>4.6902521840666903E-5</v>
      </c>
    </row>
    <row r="16" spans="1:37" x14ac:dyDescent="0.5">
      <c r="A16" s="1" t="s">
        <v>72</v>
      </c>
      <c r="C16" s="1" t="s">
        <v>57</v>
      </c>
      <c r="E16" s="1" t="s">
        <v>57</v>
      </c>
      <c r="G16" s="1" t="s">
        <v>68</v>
      </c>
      <c r="I16" s="1" t="s">
        <v>69</v>
      </c>
      <c r="K16" s="3">
        <v>20</v>
      </c>
      <c r="M16" s="3">
        <v>20</v>
      </c>
      <c r="O16" s="3">
        <v>949316</v>
      </c>
      <c r="Q16" s="3">
        <v>940087452102</v>
      </c>
      <c r="S16" s="3">
        <v>866779524543</v>
      </c>
      <c r="U16" s="3">
        <v>0</v>
      </c>
      <c r="W16" s="3">
        <v>0</v>
      </c>
      <c r="Y16" s="3">
        <v>0</v>
      </c>
      <c r="AA16" s="3">
        <v>0</v>
      </c>
      <c r="AC16" s="3">
        <v>949316</v>
      </c>
      <c r="AE16" s="3">
        <v>913090</v>
      </c>
      <c r="AG16" s="3">
        <v>940087452102</v>
      </c>
      <c r="AI16" s="3">
        <v>866779524543</v>
      </c>
      <c r="AK16" s="5">
        <v>8.3999213527112121E-3</v>
      </c>
    </row>
    <row r="17" spans="1:37" x14ac:dyDescent="0.5">
      <c r="A17" s="1" t="s">
        <v>73</v>
      </c>
      <c r="C17" s="1" t="s">
        <v>57</v>
      </c>
      <c r="E17" s="1" t="s">
        <v>57</v>
      </c>
      <c r="G17" s="1" t="s">
        <v>68</v>
      </c>
      <c r="I17" s="1" t="s">
        <v>69</v>
      </c>
      <c r="K17" s="3">
        <v>20</v>
      </c>
      <c r="M17" s="3">
        <v>20</v>
      </c>
      <c r="O17" s="3">
        <v>4896346</v>
      </c>
      <c r="Q17" s="3">
        <v>5101932907187</v>
      </c>
      <c r="S17" s="3">
        <v>4896168507457</v>
      </c>
      <c r="U17" s="3">
        <v>5</v>
      </c>
      <c r="W17" s="3">
        <v>5050181</v>
      </c>
      <c r="Y17" s="3">
        <v>0</v>
      </c>
      <c r="AA17" s="3">
        <v>0</v>
      </c>
      <c r="AC17" s="3">
        <v>4896351</v>
      </c>
      <c r="AE17" s="3">
        <v>1000000</v>
      </c>
      <c r="AG17" s="3">
        <v>5101937957368</v>
      </c>
      <c r="AI17" s="3">
        <v>4896173507276</v>
      </c>
      <c r="AK17" s="5">
        <v>4.7448597048979239E-2</v>
      </c>
    </row>
    <row r="18" spans="1:37" x14ac:dyDescent="0.5">
      <c r="A18" s="1" t="s">
        <v>74</v>
      </c>
      <c r="C18" s="1" t="s">
        <v>57</v>
      </c>
      <c r="E18" s="1" t="s">
        <v>57</v>
      </c>
      <c r="G18" s="1" t="s">
        <v>75</v>
      </c>
      <c r="I18" s="1" t="s">
        <v>76</v>
      </c>
      <c r="K18" s="3">
        <v>0</v>
      </c>
      <c r="M18" s="3">
        <v>0</v>
      </c>
      <c r="O18" s="3">
        <v>56655</v>
      </c>
      <c r="Q18" s="3">
        <v>39954156529</v>
      </c>
      <c r="S18" s="3">
        <v>45816710614</v>
      </c>
      <c r="U18" s="3">
        <v>0</v>
      </c>
      <c r="W18" s="3">
        <v>0</v>
      </c>
      <c r="Y18" s="3">
        <v>0</v>
      </c>
      <c r="AA18" s="3">
        <v>0</v>
      </c>
      <c r="AC18" s="3">
        <v>56655</v>
      </c>
      <c r="AE18" s="3">
        <v>774909</v>
      </c>
      <c r="AG18" s="3">
        <v>39954156529</v>
      </c>
      <c r="AI18" s="3">
        <v>43900877930</v>
      </c>
      <c r="AK18" s="5">
        <v>4.2544143174286692E-4</v>
      </c>
    </row>
    <row r="19" spans="1:37" x14ac:dyDescent="0.5">
      <c r="A19" s="1" t="s">
        <v>77</v>
      </c>
      <c r="C19" s="1" t="s">
        <v>57</v>
      </c>
      <c r="E19" s="1" t="s">
        <v>57</v>
      </c>
      <c r="G19" s="1" t="s">
        <v>78</v>
      </c>
      <c r="I19" s="1" t="s">
        <v>79</v>
      </c>
      <c r="K19" s="3">
        <v>0</v>
      </c>
      <c r="M19" s="3">
        <v>0</v>
      </c>
      <c r="O19" s="3">
        <v>50000</v>
      </c>
      <c r="Q19" s="3">
        <v>34655370742</v>
      </c>
      <c r="S19" s="3">
        <v>40195692853</v>
      </c>
      <c r="U19" s="3">
        <v>46672</v>
      </c>
      <c r="W19" s="3">
        <v>37019191639</v>
      </c>
      <c r="Y19" s="3">
        <v>0</v>
      </c>
      <c r="AA19" s="3">
        <v>0</v>
      </c>
      <c r="AC19" s="3">
        <v>96672</v>
      </c>
      <c r="AE19" s="3">
        <v>771610</v>
      </c>
      <c r="AG19" s="3">
        <v>71674562381</v>
      </c>
      <c r="AI19" s="3">
        <v>74590377920</v>
      </c>
      <c r="AK19" s="5">
        <v>7.2285199460306847E-4</v>
      </c>
    </row>
    <row r="20" spans="1:37" x14ac:dyDescent="0.5">
      <c r="A20" s="1" t="s">
        <v>80</v>
      </c>
      <c r="C20" s="1" t="s">
        <v>57</v>
      </c>
      <c r="E20" s="1" t="s">
        <v>57</v>
      </c>
      <c r="G20" s="1" t="s">
        <v>81</v>
      </c>
      <c r="I20" s="1" t="s">
        <v>82</v>
      </c>
      <c r="K20" s="3">
        <v>0</v>
      </c>
      <c r="M20" s="3">
        <v>0</v>
      </c>
      <c r="O20" s="3">
        <v>73146</v>
      </c>
      <c r="Q20" s="3">
        <v>60671402930</v>
      </c>
      <c r="S20" s="3">
        <v>62954480017</v>
      </c>
      <c r="U20" s="3">
        <v>264810</v>
      </c>
      <c r="W20" s="3">
        <v>225014250093</v>
      </c>
      <c r="Y20" s="3">
        <v>0</v>
      </c>
      <c r="AA20" s="3">
        <v>0</v>
      </c>
      <c r="AC20" s="3">
        <v>337956</v>
      </c>
      <c r="AE20" s="3">
        <v>844442</v>
      </c>
      <c r="AG20" s="3">
        <v>285685653017</v>
      </c>
      <c r="AI20" s="3">
        <v>285373895373</v>
      </c>
      <c r="AK20" s="5">
        <v>2.7655455734419804E-3</v>
      </c>
    </row>
    <row r="21" spans="1:37" x14ac:dyDescent="0.5">
      <c r="A21" s="1" t="s">
        <v>83</v>
      </c>
      <c r="C21" s="1" t="s">
        <v>57</v>
      </c>
      <c r="E21" s="1" t="s">
        <v>57</v>
      </c>
      <c r="G21" s="1" t="s">
        <v>84</v>
      </c>
      <c r="I21" s="1" t="s">
        <v>85</v>
      </c>
      <c r="K21" s="3">
        <v>0</v>
      </c>
      <c r="M21" s="3">
        <v>0</v>
      </c>
      <c r="O21" s="3">
        <v>640673</v>
      </c>
      <c r="Q21" s="3">
        <v>510885646297</v>
      </c>
      <c r="S21" s="3">
        <v>557861808351</v>
      </c>
      <c r="U21" s="3">
        <v>224876</v>
      </c>
      <c r="W21" s="3">
        <v>195406344668</v>
      </c>
      <c r="Y21" s="3">
        <v>0</v>
      </c>
      <c r="AA21" s="3">
        <v>0</v>
      </c>
      <c r="AC21" s="3">
        <v>865549</v>
      </c>
      <c r="AE21" s="3">
        <v>847414</v>
      </c>
      <c r="AG21" s="3">
        <v>706291990961</v>
      </c>
      <c r="AI21" s="3">
        <v>733451751696</v>
      </c>
      <c r="AK21" s="5">
        <v>7.1078479080397741E-3</v>
      </c>
    </row>
    <row r="22" spans="1:37" x14ac:dyDescent="0.5">
      <c r="A22" s="1" t="s">
        <v>86</v>
      </c>
      <c r="C22" s="1" t="s">
        <v>57</v>
      </c>
      <c r="E22" s="1" t="s">
        <v>57</v>
      </c>
      <c r="G22" s="1" t="s">
        <v>87</v>
      </c>
      <c r="I22" s="1" t="s">
        <v>88</v>
      </c>
      <c r="K22" s="3">
        <v>0</v>
      </c>
      <c r="M22" s="3">
        <v>0</v>
      </c>
      <c r="O22" s="3">
        <v>100536</v>
      </c>
      <c r="Q22" s="3">
        <v>79922306300</v>
      </c>
      <c r="S22" s="3">
        <v>86296471359</v>
      </c>
      <c r="U22" s="3">
        <v>296469</v>
      </c>
      <c r="W22" s="3">
        <v>252759986927</v>
      </c>
      <c r="Y22" s="3">
        <v>0</v>
      </c>
      <c r="AA22" s="3">
        <v>0</v>
      </c>
      <c r="AC22" s="3">
        <v>397005</v>
      </c>
      <c r="AE22" s="3">
        <v>835619</v>
      </c>
      <c r="AG22" s="3">
        <v>332682293211</v>
      </c>
      <c r="AI22" s="3">
        <v>331732895341</v>
      </c>
      <c r="AK22" s="5">
        <v>3.2148085551983326E-3</v>
      </c>
    </row>
    <row r="23" spans="1:37" x14ac:dyDescent="0.5">
      <c r="A23" s="1" t="s">
        <v>89</v>
      </c>
      <c r="C23" s="1" t="s">
        <v>57</v>
      </c>
      <c r="E23" s="1" t="s">
        <v>57</v>
      </c>
      <c r="G23" s="1" t="s">
        <v>90</v>
      </c>
      <c r="I23" s="1" t="s">
        <v>91</v>
      </c>
      <c r="K23" s="3">
        <v>0</v>
      </c>
      <c r="M23" s="3">
        <v>0</v>
      </c>
      <c r="O23" s="3">
        <v>2000</v>
      </c>
      <c r="Q23" s="3">
        <v>1467953209</v>
      </c>
      <c r="S23" s="3">
        <v>1471024673</v>
      </c>
      <c r="U23" s="3">
        <v>0</v>
      </c>
      <c r="W23" s="3">
        <v>0</v>
      </c>
      <c r="Y23" s="3">
        <v>0</v>
      </c>
      <c r="AA23" s="3">
        <v>0</v>
      </c>
      <c r="AC23" s="3">
        <v>2000</v>
      </c>
      <c r="AE23" s="3">
        <v>684953</v>
      </c>
      <c r="AG23" s="3">
        <v>1467953209</v>
      </c>
      <c r="AI23" s="3">
        <v>1369856340</v>
      </c>
      <c r="AK23" s="5">
        <v>1.3275216124399805E-5</v>
      </c>
    </row>
    <row r="24" spans="1:37" x14ac:dyDescent="0.5">
      <c r="A24" s="1" t="s">
        <v>92</v>
      </c>
      <c r="C24" s="1" t="s">
        <v>57</v>
      </c>
      <c r="E24" s="1" t="s">
        <v>57</v>
      </c>
      <c r="G24" s="1" t="s">
        <v>93</v>
      </c>
      <c r="I24" s="1" t="s">
        <v>94</v>
      </c>
      <c r="K24" s="3">
        <v>0</v>
      </c>
      <c r="M24" s="3">
        <v>0</v>
      </c>
      <c r="O24" s="3">
        <v>323227</v>
      </c>
      <c r="Q24" s="3">
        <v>311054537249</v>
      </c>
      <c r="S24" s="3">
        <v>320468922761</v>
      </c>
      <c r="U24" s="3">
        <v>155550</v>
      </c>
      <c r="W24" s="3">
        <v>154459245908</v>
      </c>
      <c r="Y24" s="3">
        <v>478777</v>
      </c>
      <c r="AA24" s="3">
        <v>478777000000</v>
      </c>
      <c r="AC24" s="3">
        <v>0</v>
      </c>
      <c r="AE24" s="3">
        <v>0</v>
      </c>
      <c r="AG24" s="3">
        <v>0</v>
      </c>
      <c r="AI24" s="3">
        <v>0</v>
      </c>
      <c r="AK24" s="5">
        <v>0</v>
      </c>
    </row>
    <row r="25" spans="1:37" x14ac:dyDescent="0.5">
      <c r="A25" s="1" t="s">
        <v>95</v>
      </c>
      <c r="C25" s="1" t="s">
        <v>57</v>
      </c>
      <c r="E25" s="1" t="s">
        <v>57</v>
      </c>
      <c r="G25" s="1" t="s">
        <v>96</v>
      </c>
      <c r="I25" s="1" t="s">
        <v>97</v>
      </c>
      <c r="K25" s="3">
        <v>0</v>
      </c>
      <c r="M25" s="3">
        <v>0</v>
      </c>
      <c r="O25" s="3">
        <v>201089</v>
      </c>
      <c r="Q25" s="3">
        <v>165771200263</v>
      </c>
      <c r="S25" s="3">
        <v>176549942921</v>
      </c>
      <c r="U25" s="3">
        <v>50038</v>
      </c>
      <c r="W25" s="3">
        <v>43840667516</v>
      </c>
      <c r="Y25" s="3">
        <v>0</v>
      </c>
      <c r="AA25" s="3">
        <v>0</v>
      </c>
      <c r="AC25" s="3">
        <v>251127</v>
      </c>
      <c r="AE25" s="3">
        <v>870050</v>
      </c>
      <c r="AG25" s="3">
        <v>209611867772</v>
      </c>
      <c r="AI25" s="3">
        <v>218485125977</v>
      </c>
      <c r="AK25" s="5">
        <v>2.1173295203432739E-3</v>
      </c>
    </row>
    <row r="26" spans="1:37" x14ac:dyDescent="0.5">
      <c r="A26" s="1" t="s">
        <v>98</v>
      </c>
      <c r="C26" s="1" t="s">
        <v>57</v>
      </c>
      <c r="E26" s="1" t="s">
        <v>57</v>
      </c>
      <c r="G26" s="1" t="s">
        <v>99</v>
      </c>
      <c r="I26" s="1" t="s">
        <v>100</v>
      </c>
      <c r="K26" s="3">
        <v>0</v>
      </c>
      <c r="M26" s="3">
        <v>0</v>
      </c>
      <c r="O26" s="3">
        <v>61446</v>
      </c>
      <c r="Q26" s="3">
        <v>46151399206</v>
      </c>
      <c r="S26" s="3">
        <v>51269298280</v>
      </c>
      <c r="U26" s="3">
        <v>145520</v>
      </c>
      <c r="W26" s="3">
        <v>118755846067</v>
      </c>
      <c r="Y26" s="3">
        <v>0</v>
      </c>
      <c r="AA26" s="3">
        <v>0</v>
      </c>
      <c r="AC26" s="3">
        <v>206966</v>
      </c>
      <c r="AE26" s="3">
        <v>787995</v>
      </c>
      <c r="AG26" s="3">
        <v>164907245258</v>
      </c>
      <c r="AI26" s="3">
        <v>163082261223</v>
      </c>
      <c r="AK26" s="5">
        <v>1.5804228520715907E-3</v>
      </c>
    </row>
    <row r="27" spans="1:37" x14ac:dyDescent="0.5">
      <c r="A27" s="1" t="s">
        <v>101</v>
      </c>
      <c r="C27" s="1" t="s">
        <v>57</v>
      </c>
      <c r="E27" s="1" t="s">
        <v>57</v>
      </c>
      <c r="G27" s="1" t="s">
        <v>102</v>
      </c>
      <c r="I27" s="1" t="s">
        <v>103</v>
      </c>
      <c r="K27" s="3">
        <v>0</v>
      </c>
      <c r="M27" s="3">
        <v>0</v>
      </c>
      <c r="O27" s="3">
        <v>1152943</v>
      </c>
      <c r="Q27" s="3">
        <v>920655231292</v>
      </c>
      <c r="S27" s="3">
        <v>899101534367</v>
      </c>
      <c r="U27" s="3">
        <v>253591</v>
      </c>
      <c r="W27" s="3">
        <v>218966206619</v>
      </c>
      <c r="Y27" s="3">
        <v>0</v>
      </c>
      <c r="AA27" s="3">
        <v>0</v>
      </c>
      <c r="AC27" s="3">
        <v>1406534</v>
      </c>
      <c r="AE27" s="3">
        <v>779890</v>
      </c>
      <c r="AG27" s="3">
        <v>1139621437908</v>
      </c>
      <c r="AI27" s="3">
        <v>1096902037119</v>
      </c>
      <c r="AK27" s="5">
        <v>1.0630028262707564E-2</v>
      </c>
    </row>
    <row r="28" spans="1:37" x14ac:dyDescent="0.5">
      <c r="A28" s="1" t="s">
        <v>104</v>
      </c>
      <c r="C28" s="1" t="s">
        <v>57</v>
      </c>
      <c r="E28" s="1" t="s">
        <v>57</v>
      </c>
      <c r="G28" s="1" t="s">
        <v>105</v>
      </c>
      <c r="I28" s="1" t="s">
        <v>106</v>
      </c>
      <c r="K28" s="3">
        <v>0</v>
      </c>
      <c r="M28" s="3">
        <v>0</v>
      </c>
      <c r="O28" s="3">
        <v>201992</v>
      </c>
      <c r="Q28" s="3">
        <v>179342863836</v>
      </c>
      <c r="S28" s="3">
        <v>197837124416</v>
      </c>
      <c r="U28" s="3">
        <v>42090</v>
      </c>
      <c r="W28" s="3">
        <v>41229084992</v>
      </c>
      <c r="Y28" s="3">
        <v>0</v>
      </c>
      <c r="AA28" s="3">
        <v>0</v>
      </c>
      <c r="AC28" s="3">
        <v>244082</v>
      </c>
      <c r="AE28" s="3">
        <v>986868</v>
      </c>
      <c r="AG28" s="3">
        <v>220571948824</v>
      </c>
      <c r="AI28" s="3">
        <v>240867983395</v>
      </c>
      <c r="AK28" s="5">
        <v>2.3342407839766384E-3</v>
      </c>
    </row>
    <row r="29" spans="1:37" x14ac:dyDescent="0.5">
      <c r="A29" s="1" t="s">
        <v>107</v>
      </c>
      <c r="C29" s="1" t="s">
        <v>57</v>
      </c>
      <c r="E29" s="1" t="s">
        <v>57</v>
      </c>
      <c r="G29" s="1" t="s">
        <v>108</v>
      </c>
      <c r="I29" s="1" t="s">
        <v>109</v>
      </c>
      <c r="K29" s="3">
        <v>0</v>
      </c>
      <c r="M29" s="3">
        <v>0</v>
      </c>
      <c r="O29" s="3">
        <v>565922</v>
      </c>
      <c r="Q29" s="3">
        <v>409894001930</v>
      </c>
      <c r="S29" s="3">
        <v>422460738137</v>
      </c>
      <c r="U29" s="3">
        <v>21705</v>
      </c>
      <c r="W29" s="3">
        <v>17703502563</v>
      </c>
      <c r="Y29" s="3">
        <v>0</v>
      </c>
      <c r="AA29" s="3">
        <v>0</v>
      </c>
      <c r="AC29" s="3">
        <v>587627</v>
      </c>
      <c r="AE29" s="3">
        <v>732280</v>
      </c>
      <c r="AG29" s="3">
        <v>427597504493</v>
      </c>
      <c r="AI29" s="3">
        <v>430291900913</v>
      </c>
      <c r="AK29" s="5">
        <v>4.1699394413861682E-3</v>
      </c>
    </row>
    <row r="30" spans="1:37" x14ac:dyDescent="0.5">
      <c r="A30" s="1" t="s">
        <v>110</v>
      </c>
      <c r="C30" s="1" t="s">
        <v>57</v>
      </c>
      <c r="E30" s="1" t="s">
        <v>57</v>
      </c>
      <c r="G30" s="1" t="s">
        <v>111</v>
      </c>
      <c r="I30" s="1" t="s">
        <v>112</v>
      </c>
      <c r="K30" s="3">
        <v>0</v>
      </c>
      <c r="M30" s="3">
        <v>0</v>
      </c>
      <c r="O30" s="3">
        <v>232505</v>
      </c>
      <c r="Q30" s="3">
        <v>200171883304</v>
      </c>
      <c r="S30" s="3">
        <v>225612115709</v>
      </c>
      <c r="U30" s="3">
        <v>125497</v>
      </c>
      <c r="W30" s="3">
        <v>121679265707</v>
      </c>
      <c r="Y30" s="3">
        <v>0</v>
      </c>
      <c r="AA30" s="3">
        <v>0</v>
      </c>
      <c r="AC30" s="3">
        <v>358002</v>
      </c>
      <c r="AE30" s="3">
        <v>973577</v>
      </c>
      <c r="AG30" s="3">
        <v>321851149009</v>
      </c>
      <c r="AI30" s="3">
        <v>348529878487</v>
      </c>
      <c r="AK30" s="5">
        <v>3.3775873627198945E-3</v>
      </c>
    </row>
    <row r="31" spans="1:37" x14ac:dyDescent="0.5">
      <c r="A31" s="1" t="s">
        <v>113</v>
      </c>
      <c r="C31" s="1" t="s">
        <v>57</v>
      </c>
      <c r="E31" s="1" t="s">
        <v>57</v>
      </c>
      <c r="G31" s="1" t="s">
        <v>114</v>
      </c>
      <c r="I31" s="1" t="s">
        <v>115</v>
      </c>
      <c r="K31" s="3">
        <v>0</v>
      </c>
      <c r="M31" s="3">
        <v>0</v>
      </c>
      <c r="O31" s="3">
        <v>871588</v>
      </c>
      <c r="Q31" s="3">
        <v>830521323209</v>
      </c>
      <c r="S31" s="3">
        <v>861990201834</v>
      </c>
      <c r="U31" s="3">
        <v>374185</v>
      </c>
      <c r="W31" s="3">
        <v>371424333960</v>
      </c>
      <c r="Y31" s="3">
        <v>1245773</v>
      </c>
      <c r="AA31" s="3">
        <v>1245773000000</v>
      </c>
      <c r="AC31" s="3">
        <v>0</v>
      </c>
      <c r="AE31" s="3">
        <v>0</v>
      </c>
      <c r="AG31" s="3">
        <v>0</v>
      </c>
      <c r="AI31" s="3">
        <v>0</v>
      </c>
      <c r="AK31" s="5">
        <v>0</v>
      </c>
    </row>
    <row r="32" spans="1:37" x14ac:dyDescent="0.5">
      <c r="A32" s="1" t="s">
        <v>116</v>
      </c>
      <c r="C32" s="1" t="s">
        <v>57</v>
      </c>
      <c r="E32" s="1" t="s">
        <v>57</v>
      </c>
      <c r="G32" s="1" t="s">
        <v>117</v>
      </c>
      <c r="I32" s="1" t="s">
        <v>118</v>
      </c>
      <c r="K32" s="3">
        <v>0</v>
      </c>
      <c r="M32" s="3">
        <v>0</v>
      </c>
      <c r="O32" s="3">
        <v>2807417</v>
      </c>
      <c r="Q32" s="3">
        <v>2406066724960</v>
      </c>
      <c r="S32" s="3">
        <v>2664928202610</v>
      </c>
      <c r="U32" s="3">
        <v>562890</v>
      </c>
      <c r="W32" s="3">
        <v>542659118758</v>
      </c>
      <c r="Y32" s="3">
        <v>0</v>
      </c>
      <c r="AA32" s="3">
        <v>0</v>
      </c>
      <c r="AC32" s="3">
        <v>3370307</v>
      </c>
      <c r="AE32" s="3">
        <v>1000000</v>
      </c>
      <c r="AG32" s="3">
        <v>2948725843700</v>
      </c>
      <c r="AI32" s="3">
        <v>3370184826371</v>
      </c>
      <c r="AK32" s="5">
        <v>3.2660309437446453E-2</v>
      </c>
    </row>
    <row r="33" spans="1:37" x14ac:dyDescent="0.5">
      <c r="A33" s="1" t="s">
        <v>119</v>
      </c>
      <c r="C33" s="1" t="s">
        <v>57</v>
      </c>
      <c r="E33" s="1" t="s">
        <v>57</v>
      </c>
      <c r="G33" s="1" t="s">
        <v>120</v>
      </c>
      <c r="I33" s="1" t="s">
        <v>121</v>
      </c>
      <c r="K33" s="3">
        <v>0</v>
      </c>
      <c r="M33" s="3">
        <v>0</v>
      </c>
      <c r="O33" s="3">
        <v>302164</v>
      </c>
      <c r="Q33" s="3">
        <v>286510279272</v>
      </c>
      <c r="S33" s="3">
        <v>296617904895</v>
      </c>
      <c r="U33" s="3">
        <v>246065</v>
      </c>
      <c r="W33" s="3">
        <v>241474104146</v>
      </c>
      <c r="Y33" s="3">
        <v>0</v>
      </c>
      <c r="AA33" s="3">
        <v>0</v>
      </c>
      <c r="AC33" s="3">
        <v>548229</v>
      </c>
      <c r="AE33" s="3">
        <v>988324</v>
      </c>
      <c r="AG33" s="3">
        <v>527984383413</v>
      </c>
      <c r="AI33" s="3">
        <v>541808236935</v>
      </c>
      <c r="AK33" s="5">
        <v>5.2506392336674817E-3</v>
      </c>
    </row>
    <row r="34" spans="1:37" x14ac:dyDescent="0.5">
      <c r="A34" s="1" t="s">
        <v>122</v>
      </c>
      <c r="C34" s="1" t="s">
        <v>57</v>
      </c>
      <c r="E34" s="1" t="s">
        <v>57</v>
      </c>
      <c r="G34" s="1" t="s">
        <v>123</v>
      </c>
      <c r="I34" s="1" t="s">
        <v>124</v>
      </c>
      <c r="K34" s="3">
        <v>0</v>
      </c>
      <c r="M34" s="3">
        <v>0</v>
      </c>
      <c r="O34" s="3">
        <v>1490013</v>
      </c>
      <c r="Q34" s="3">
        <v>1261421079100</v>
      </c>
      <c r="S34" s="3">
        <v>1309316359441</v>
      </c>
      <c r="U34" s="3">
        <v>351000</v>
      </c>
      <c r="W34" s="3">
        <v>326918081623</v>
      </c>
      <c r="Y34" s="3">
        <v>0</v>
      </c>
      <c r="AA34" s="3">
        <v>0</v>
      </c>
      <c r="AC34" s="3">
        <v>1841013</v>
      </c>
      <c r="AE34" s="3">
        <v>849115</v>
      </c>
      <c r="AG34" s="3">
        <v>1588339160710</v>
      </c>
      <c r="AI34" s="3">
        <v>1563175086343</v>
      </c>
      <c r="AK34" s="5">
        <v>1.5148659392619704E-2</v>
      </c>
    </row>
    <row r="35" spans="1:37" x14ac:dyDescent="0.5">
      <c r="A35" s="1" t="s">
        <v>125</v>
      </c>
      <c r="C35" s="1" t="s">
        <v>57</v>
      </c>
      <c r="E35" s="1" t="s">
        <v>57</v>
      </c>
      <c r="G35" s="1" t="s">
        <v>126</v>
      </c>
      <c r="I35" s="1" t="s">
        <v>127</v>
      </c>
      <c r="K35" s="3">
        <v>0</v>
      </c>
      <c r="M35" s="3">
        <v>0</v>
      </c>
      <c r="O35" s="3">
        <v>587804</v>
      </c>
      <c r="Q35" s="3">
        <v>491065512105</v>
      </c>
      <c r="S35" s="3">
        <v>508313296567</v>
      </c>
      <c r="U35" s="3">
        <v>263605</v>
      </c>
      <c r="W35" s="3">
        <v>227400841487</v>
      </c>
      <c r="Y35" s="3">
        <v>0</v>
      </c>
      <c r="AA35" s="3">
        <v>0</v>
      </c>
      <c r="AC35" s="3">
        <v>851409</v>
      </c>
      <c r="AE35" s="3">
        <v>847071</v>
      </c>
      <c r="AG35" s="3">
        <v>718466353584</v>
      </c>
      <c r="AI35" s="3">
        <v>721177729398</v>
      </c>
      <c r="AK35" s="5">
        <v>6.9889009104869846E-3</v>
      </c>
    </row>
    <row r="36" spans="1:37" x14ac:dyDescent="0.5">
      <c r="A36" s="1" t="s">
        <v>128</v>
      </c>
      <c r="C36" s="1" t="s">
        <v>57</v>
      </c>
      <c r="E36" s="1" t="s">
        <v>57</v>
      </c>
      <c r="G36" s="1" t="s">
        <v>129</v>
      </c>
      <c r="I36" s="1" t="s">
        <v>130</v>
      </c>
      <c r="K36" s="3">
        <v>0</v>
      </c>
      <c r="M36" s="3">
        <v>0</v>
      </c>
      <c r="O36" s="3">
        <v>2406069</v>
      </c>
      <c r="Q36" s="3">
        <v>1923102166235</v>
      </c>
      <c r="S36" s="3">
        <v>1855011952379</v>
      </c>
      <c r="U36" s="3">
        <v>524133</v>
      </c>
      <c r="W36" s="3">
        <v>453119885123</v>
      </c>
      <c r="Y36" s="3">
        <v>0</v>
      </c>
      <c r="AA36" s="3">
        <v>0</v>
      </c>
      <c r="AC36" s="3">
        <v>2930202</v>
      </c>
      <c r="AE36" s="3">
        <v>781695</v>
      </c>
      <c r="AG36" s="3">
        <v>2376222051352</v>
      </c>
      <c r="AI36" s="3">
        <v>2290441220885</v>
      </c>
      <c r="AK36" s="5">
        <v>2.2196562763276716E-2</v>
      </c>
    </row>
    <row r="37" spans="1:37" x14ac:dyDescent="0.5">
      <c r="A37" s="1" t="s">
        <v>131</v>
      </c>
      <c r="C37" s="1" t="s">
        <v>57</v>
      </c>
      <c r="E37" s="1" t="s">
        <v>57</v>
      </c>
      <c r="G37" s="1" t="s">
        <v>132</v>
      </c>
      <c r="I37" s="1" t="s">
        <v>94</v>
      </c>
      <c r="K37" s="3">
        <v>0</v>
      </c>
      <c r="M37" s="3">
        <v>0</v>
      </c>
      <c r="O37" s="3">
        <v>2069027</v>
      </c>
      <c r="Q37" s="3">
        <v>1880937273166</v>
      </c>
      <c r="S37" s="3">
        <v>1925445349301</v>
      </c>
      <c r="U37" s="3">
        <v>97108</v>
      </c>
      <c r="W37" s="3">
        <v>96518672844</v>
      </c>
      <c r="Y37" s="3">
        <v>2166135</v>
      </c>
      <c r="AA37" s="3">
        <v>2166135000000</v>
      </c>
      <c r="AC37" s="3">
        <v>0</v>
      </c>
      <c r="AE37" s="3">
        <v>0</v>
      </c>
      <c r="AG37" s="3">
        <v>0</v>
      </c>
      <c r="AI37" s="3">
        <v>0</v>
      </c>
      <c r="AK37" s="5">
        <v>0</v>
      </c>
    </row>
    <row r="38" spans="1:37" x14ac:dyDescent="0.5">
      <c r="A38" s="1" t="s">
        <v>133</v>
      </c>
      <c r="C38" s="1" t="s">
        <v>57</v>
      </c>
      <c r="E38" s="1" t="s">
        <v>57</v>
      </c>
      <c r="G38" s="1" t="s">
        <v>134</v>
      </c>
      <c r="I38" s="1" t="s">
        <v>135</v>
      </c>
      <c r="K38" s="3">
        <v>0</v>
      </c>
      <c r="M38" s="3">
        <v>0</v>
      </c>
      <c r="O38" s="3">
        <v>6479</v>
      </c>
      <c r="Q38" s="3">
        <v>4937769710</v>
      </c>
      <c r="S38" s="3">
        <v>5538501952</v>
      </c>
      <c r="U38" s="3">
        <v>398197</v>
      </c>
      <c r="W38" s="3">
        <v>334407557130</v>
      </c>
      <c r="Y38" s="3">
        <v>0</v>
      </c>
      <c r="AA38" s="3">
        <v>0</v>
      </c>
      <c r="AC38" s="3">
        <v>404676</v>
      </c>
      <c r="AE38" s="3">
        <v>834915</v>
      </c>
      <c r="AG38" s="3">
        <v>339345326801</v>
      </c>
      <c r="AI38" s="3">
        <v>337857814750</v>
      </c>
      <c r="AK38" s="5">
        <v>3.2741648734667186E-3</v>
      </c>
    </row>
    <row r="39" spans="1:37" x14ac:dyDescent="0.5">
      <c r="A39" s="1" t="s">
        <v>136</v>
      </c>
      <c r="C39" s="1" t="s">
        <v>57</v>
      </c>
      <c r="E39" s="1" t="s">
        <v>57</v>
      </c>
      <c r="G39" s="1" t="s">
        <v>137</v>
      </c>
      <c r="I39" s="1" t="s">
        <v>138</v>
      </c>
      <c r="K39" s="3">
        <v>0</v>
      </c>
      <c r="M39" s="3">
        <v>0</v>
      </c>
      <c r="O39" s="3">
        <v>9025</v>
      </c>
      <c r="Q39" s="3">
        <v>7240019442</v>
      </c>
      <c r="S39" s="3">
        <v>7568189918</v>
      </c>
      <c r="U39" s="3">
        <v>57917</v>
      </c>
      <c r="W39" s="3">
        <v>46866896449</v>
      </c>
      <c r="Y39" s="3">
        <v>0</v>
      </c>
      <c r="AA39" s="3">
        <v>0</v>
      </c>
      <c r="AC39" s="3">
        <v>66942</v>
      </c>
      <c r="AE39" s="3">
        <v>800177</v>
      </c>
      <c r="AG39" s="3">
        <v>54106915886</v>
      </c>
      <c r="AI39" s="3">
        <v>53563506986</v>
      </c>
      <c r="AK39" s="5">
        <v>5.1908153494398452E-4</v>
      </c>
    </row>
    <row r="40" spans="1:37" x14ac:dyDescent="0.5">
      <c r="A40" s="1" t="s">
        <v>139</v>
      </c>
      <c r="C40" s="1" t="s">
        <v>57</v>
      </c>
      <c r="E40" s="1" t="s">
        <v>57</v>
      </c>
      <c r="G40" s="1" t="s">
        <v>140</v>
      </c>
      <c r="I40" s="1" t="s">
        <v>141</v>
      </c>
      <c r="K40" s="3">
        <v>0</v>
      </c>
      <c r="M40" s="3">
        <v>0</v>
      </c>
      <c r="O40" s="3">
        <v>4885</v>
      </c>
      <c r="Q40" s="3">
        <v>3537288194</v>
      </c>
      <c r="S40" s="3">
        <v>4044716418</v>
      </c>
      <c r="U40" s="3">
        <v>132800</v>
      </c>
      <c r="W40" s="3">
        <v>106271059765</v>
      </c>
      <c r="Y40" s="3">
        <v>0</v>
      </c>
      <c r="AA40" s="3">
        <v>0</v>
      </c>
      <c r="AC40" s="3">
        <v>137685</v>
      </c>
      <c r="AE40" s="3">
        <v>798386</v>
      </c>
      <c r="AG40" s="3">
        <v>109808347956</v>
      </c>
      <c r="AI40" s="3">
        <v>109921791600</v>
      </c>
      <c r="AK40" s="5">
        <v>1.0652471340689893E-3</v>
      </c>
    </row>
    <row r="41" spans="1:37" x14ac:dyDescent="0.5">
      <c r="A41" s="1" t="s">
        <v>142</v>
      </c>
      <c r="C41" s="1" t="s">
        <v>57</v>
      </c>
      <c r="E41" s="1" t="s">
        <v>57</v>
      </c>
      <c r="G41" s="1" t="s">
        <v>143</v>
      </c>
      <c r="I41" s="1" t="s">
        <v>144</v>
      </c>
      <c r="K41" s="3">
        <v>0</v>
      </c>
      <c r="M41" s="3">
        <v>0</v>
      </c>
      <c r="O41" s="3">
        <v>1051661</v>
      </c>
      <c r="Q41" s="3">
        <v>967627806986</v>
      </c>
      <c r="S41" s="3">
        <v>931527544702</v>
      </c>
      <c r="U41" s="3">
        <v>135577</v>
      </c>
      <c r="W41" s="3">
        <v>133850271144</v>
      </c>
      <c r="Y41" s="3">
        <v>0</v>
      </c>
      <c r="AA41" s="3">
        <v>0</v>
      </c>
      <c r="AC41" s="3">
        <v>1187238</v>
      </c>
      <c r="AE41" s="3">
        <v>1000000</v>
      </c>
      <c r="AG41" s="3">
        <v>1101478078126</v>
      </c>
      <c r="AI41" s="3">
        <v>1187194962622</v>
      </c>
      <c r="AK41" s="5">
        <v>1.1505052939059141E-2</v>
      </c>
    </row>
    <row r="42" spans="1:37" x14ac:dyDescent="0.5">
      <c r="A42" s="1" t="s">
        <v>145</v>
      </c>
      <c r="C42" s="1" t="s">
        <v>57</v>
      </c>
      <c r="E42" s="1" t="s">
        <v>57</v>
      </c>
      <c r="G42" s="1" t="s">
        <v>146</v>
      </c>
      <c r="I42" s="1" t="s">
        <v>147</v>
      </c>
      <c r="K42" s="3">
        <v>18</v>
      </c>
      <c r="M42" s="3">
        <v>18</v>
      </c>
      <c r="O42" s="3">
        <v>3000</v>
      </c>
      <c r="Q42" s="3">
        <v>2643409665</v>
      </c>
      <c r="S42" s="3">
        <v>2925085961</v>
      </c>
      <c r="U42" s="3">
        <v>0</v>
      </c>
      <c r="W42" s="3">
        <v>0</v>
      </c>
      <c r="Y42" s="3">
        <v>0</v>
      </c>
      <c r="AA42" s="3">
        <v>0</v>
      </c>
      <c r="AC42" s="3">
        <v>3000</v>
      </c>
      <c r="AE42" s="3">
        <v>970316</v>
      </c>
      <c r="AG42" s="3">
        <v>2643409665</v>
      </c>
      <c r="AI42" s="3">
        <v>2910842478</v>
      </c>
      <c r="AK42" s="5">
        <v>2.8208843417502805E-5</v>
      </c>
    </row>
    <row r="43" spans="1:37" x14ac:dyDescent="0.5">
      <c r="A43" s="1" t="s">
        <v>148</v>
      </c>
      <c r="C43" s="1" t="s">
        <v>57</v>
      </c>
      <c r="E43" s="1" t="s">
        <v>57</v>
      </c>
      <c r="G43" s="1" t="s">
        <v>149</v>
      </c>
      <c r="I43" s="1" t="s">
        <v>150</v>
      </c>
      <c r="K43" s="3">
        <v>18</v>
      </c>
      <c r="M43" s="3">
        <v>18</v>
      </c>
      <c r="O43" s="3">
        <v>500</v>
      </c>
      <c r="Q43" s="3">
        <v>447069285</v>
      </c>
      <c r="S43" s="3">
        <v>505297182</v>
      </c>
      <c r="U43" s="3">
        <v>0</v>
      </c>
      <c r="W43" s="3">
        <v>0</v>
      </c>
      <c r="Y43" s="3">
        <v>0</v>
      </c>
      <c r="AA43" s="3">
        <v>0</v>
      </c>
      <c r="AC43" s="3">
        <v>500</v>
      </c>
      <c r="AE43" s="3">
        <v>1003357</v>
      </c>
      <c r="AG43" s="3">
        <v>447069285</v>
      </c>
      <c r="AI43" s="3">
        <v>501660314</v>
      </c>
      <c r="AK43" s="5">
        <v>4.8615675198351599E-6</v>
      </c>
    </row>
    <row r="44" spans="1:37" x14ac:dyDescent="0.5">
      <c r="A44" s="1" t="s">
        <v>151</v>
      </c>
      <c r="C44" s="1" t="s">
        <v>57</v>
      </c>
      <c r="E44" s="1" t="s">
        <v>57</v>
      </c>
      <c r="G44" s="1" t="s">
        <v>152</v>
      </c>
      <c r="I44" s="1" t="s">
        <v>153</v>
      </c>
      <c r="K44" s="3">
        <v>16</v>
      </c>
      <c r="M44" s="3">
        <v>16</v>
      </c>
      <c r="O44" s="3">
        <v>376193</v>
      </c>
      <c r="Q44" s="3">
        <v>366031087911</v>
      </c>
      <c r="S44" s="3">
        <v>376179739183</v>
      </c>
      <c r="U44" s="3">
        <v>0</v>
      </c>
      <c r="W44" s="3">
        <v>0</v>
      </c>
      <c r="Y44" s="3">
        <v>0</v>
      </c>
      <c r="AA44" s="3">
        <v>0</v>
      </c>
      <c r="AC44" s="3">
        <v>376193</v>
      </c>
      <c r="AE44" s="3">
        <v>1000001</v>
      </c>
      <c r="AG44" s="3">
        <v>366031087911</v>
      </c>
      <c r="AI44" s="3">
        <v>376179739183</v>
      </c>
      <c r="AK44" s="5">
        <v>3.6455409180167569E-3</v>
      </c>
    </row>
    <row r="45" spans="1:37" x14ac:dyDescent="0.5">
      <c r="A45" s="1" t="s">
        <v>154</v>
      </c>
      <c r="C45" s="1" t="s">
        <v>57</v>
      </c>
      <c r="E45" s="1" t="s">
        <v>57</v>
      </c>
      <c r="G45" s="1" t="s">
        <v>68</v>
      </c>
      <c r="I45" s="1" t="s">
        <v>69</v>
      </c>
      <c r="K45" s="3">
        <v>20</v>
      </c>
      <c r="M45" s="3">
        <v>20</v>
      </c>
      <c r="O45" s="3">
        <v>500000</v>
      </c>
      <c r="Q45" s="3">
        <v>497532500000</v>
      </c>
      <c r="S45" s="3">
        <v>497481965625</v>
      </c>
      <c r="U45" s="3">
        <v>0</v>
      </c>
      <c r="W45" s="3">
        <v>0</v>
      </c>
      <c r="Y45" s="3">
        <v>0</v>
      </c>
      <c r="AA45" s="3">
        <v>0</v>
      </c>
      <c r="AC45" s="3">
        <v>500000</v>
      </c>
      <c r="AE45" s="3">
        <v>995000</v>
      </c>
      <c r="AG45" s="3">
        <v>497532500000</v>
      </c>
      <c r="AI45" s="3">
        <v>497481965625</v>
      </c>
      <c r="AK45" s="5">
        <v>4.8210753338288814E-3</v>
      </c>
    </row>
    <row r="46" spans="1:37" x14ac:dyDescent="0.5">
      <c r="A46" s="1" t="s">
        <v>155</v>
      </c>
      <c r="C46" s="1" t="s">
        <v>57</v>
      </c>
      <c r="E46" s="1" t="s">
        <v>57</v>
      </c>
      <c r="G46" s="1" t="s">
        <v>68</v>
      </c>
      <c r="I46" s="1" t="s">
        <v>69</v>
      </c>
      <c r="K46" s="3">
        <v>20</v>
      </c>
      <c r="M46" s="3">
        <v>20</v>
      </c>
      <c r="O46" s="3">
        <v>8761</v>
      </c>
      <c r="Q46" s="3">
        <v>8959542390</v>
      </c>
      <c r="S46" s="3">
        <v>9042951601</v>
      </c>
      <c r="U46" s="3">
        <v>0</v>
      </c>
      <c r="W46" s="3">
        <v>0</v>
      </c>
      <c r="Y46" s="3">
        <v>0</v>
      </c>
      <c r="AA46" s="3">
        <v>0</v>
      </c>
      <c r="AC46" s="3">
        <v>8761</v>
      </c>
      <c r="AE46" s="3">
        <v>1022000</v>
      </c>
      <c r="AG46" s="3">
        <v>8959542390</v>
      </c>
      <c r="AI46" s="3">
        <v>8953417426</v>
      </c>
      <c r="AK46" s="5">
        <v>8.6767165221221217E-5</v>
      </c>
    </row>
    <row r="47" spans="1:37" x14ac:dyDescent="0.5">
      <c r="A47" s="1" t="s">
        <v>156</v>
      </c>
      <c r="C47" s="1" t="s">
        <v>57</v>
      </c>
      <c r="E47" s="1" t="s">
        <v>57</v>
      </c>
      <c r="G47" s="1" t="s">
        <v>68</v>
      </c>
      <c r="I47" s="1" t="s">
        <v>69</v>
      </c>
      <c r="K47" s="3">
        <v>20</v>
      </c>
      <c r="M47" s="3">
        <v>20</v>
      </c>
      <c r="O47" s="3">
        <v>3000</v>
      </c>
      <c r="Q47" s="3">
        <v>2805518787</v>
      </c>
      <c r="S47" s="3">
        <v>3000038244</v>
      </c>
      <c r="U47" s="3">
        <v>0</v>
      </c>
      <c r="W47" s="3">
        <v>0</v>
      </c>
      <c r="Y47" s="3">
        <v>0</v>
      </c>
      <c r="AA47" s="3">
        <v>0</v>
      </c>
      <c r="AC47" s="3">
        <v>3000</v>
      </c>
      <c r="AE47" s="3">
        <v>1002952</v>
      </c>
      <c r="AG47" s="3">
        <v>2805518787</v>
      </c>
      <c r="AI47" s="3">
        <v>3008746928</v>
      </c>
      <c r="AK47" s="5">
        <v>2.9157631035108382E-5</v>
      </c>
    </row>
    <row r="48" spans="1:37" ht="22.5" customHeight="1" x14ac:dyDescent="0.5">
      <c r="A48" s="1" t="s">
        <v>157</v>
      </c>
      <c r="C48" s="1" t="s">
        <v>57</v>
      </c>
      <c r="E48" s="1" t="s">
        <v>57</v>
      </c>
      <c r="G48" s="1" t="s">
        <v>68</v>
      </c>
      <c r="I48" s="1" t="s">
        <v>69</v>
      </c>
      <c r="K48" s="3">
        <v>20</v>
      </c>
      <c r="M48" s="3">
        <v>20</v>
      </c>
      <c r="O48" s="3">
        <v>2800000</v>
      </c>
      <c r="Q48" s="3">
        <v>2783265000000</v>
      </c>
      <c r="S48" s="3">
        <v>2547907635000</v>
      </c>
      <c r="U48" s="3">
        <v>0</v>
      </c>
      <c r="W48" s="3">
        <v>0</v>
      </c>
      <c r="Y48" s="3">
        <v>0</v>
      </c>
      <c r="AA48" s="3">
        <v>0</v>
      </c>
      <c r="AC48" s="3">
        <v>2800000</v>
      </c>
      <c r="AE48" s="3">
        <v>910000</v>
      </c>
      <c r="AG48" s="3">
        <v>2783265000000</v>
      </c>
      <c r="AI48" s="3">
        <v>2547907635000</v>
      </c>
      <c r="AK48" s="5">
        <v>2.4691658192152743E-2</v>
      </c>
    </row>
    <row r="49" spans="1:37" x14ac:dyDescent="0.5">
      <c r="A49" s="1" t="s">
        <v>158</v>
      </c>
      <c r="C49" s="1" t="s">
        <v>57</v>
      </c>
      <c r="E49" s="1" t="s">
        <v>57</v>
      </c>
      <c r="G49" s="1" t="s">
        <v>111</v>
      </c>
      <c r="I49" s="1" t="s">
        <v>159</v>
      </c>
      <c r="K49" s="3">
        <v>16</v>
      </c>
      <c r="M49" s="3">
        <v>16</v>
      </c>
      <c r="O49" s="3">
        <v>21</v>
      </c>
      <c r="Q49" s="3">
        <v>20391922</v>
      </c>
      <c r="S49" s="3">
        <v>20369261</v>
      </c>
      <c r="U49" s="3">
        <v>0</v>
      </c>
      <c r="W49" s="3">
        <v>0</v>
      </c>
      <c r="Y49" s="3">
        <v>21</v>
      </c>
      <c r="AA49" s="3">
        <v>21000000</v>
      </c>
      <c r="AC49" s="3">
        <v>0</v>
      </c>
      <c r="AE49" s="3">
        <v>0</v>
      </c>
      <c r="AG49" s="3">
        <v>0</v>
      </c>
      <c r="AI49" s="3">
        <v>0</v>
      </c>
      <c r="AK49" s="5">
        <v>0</v>
      </c>
    </row>
    <row r="50" spans="1:37" x14ac:dyDescent="0.5">
      <c r="A50" s="1" t="s">
        <v>160</v>
      </c>
      <c r="C50" s="1" t="s">
        <v>57</v>
      </c>
      <c r="E50" s="1" t="s">
        <v>57</v>
      </c>
      <c r="G50" s="1" t="s">
        <v>161</v>
      </c>
      <c r="I50" s="1" t="s">
        <v>162</v>
      </c>
      <c r="K50" s="3">
        <v>18</v>
      </c>
      <c r="M50" s="3">
        <v>18</v>
      </c>
      <c r="O50" s="3">
        <v>1998800</v>
      </c>
      <c r="Q50" s="3">
        <v>1998800000000</v>
      </c>
      <c r="S50" s="3">
        <v>1778867513715</v>
      </c>
      <c r="U50" s="3">
        <v>0</v>
      </c>
      <c r="W50" s="3">
        <v>0</v>
      </c>
      <c r="Y50" s="3">
        <v>0</v>
      </c>
      <c r="AA50" s="3">
        <v>0</v>
      </c>
      <c r="AC50" s="3">
        <v>1998800</v>
      </c>
      <c r="AE50" s="3">
        <v>890000</v>
      </c>
      <c r="AG50" s="3">
        <v>1998800000000</v>
      </c>
      <c r="AI50" s="3">
        <v>1778867513715</v>
      </c>
      <c r="AK50" s="5">
        <v>1.723892499650026E-2</v>
      </c>
    </row>
    <row r="51" spans="1:37" x14ac:dyDescent="0.5">
      <c r="A51" s="1" t="s">
        <v>163</v>
      </c>
      <c r="C51" s="1" t="s">
        <v>57</v>
      </c>
      <c r="E51" s="1" t="s">
        <v>57</v>
      </c>
      <c r="G51" s="1" t="s">
        <v>164</v>
      </c>
      <c r="I51" s="1" t="s">
        <v>165</v>
      </c>
      <c r="K51" s="3">
        <v>17</v>
      </c>
      <c r="M51" s="3">
        <v>17</v>
      </c>
      <c r="O51" s="3">
        <v>15000</v>
      </c>
      <c r="Q51" s="3">
        <v>13878650857</v>
      </c>
      <c r="S51" s="3">
        <v>13919495400</v>
      </c>
      <c r="U51" s="3">
        <v>0</v>
      </c>
      <c r="W51" s="3">
        <v>0</v>
      </c>
      <c r="Y51" s="3">
        <v>0</v>
      </c>
      <c r="AA51" s="3">
        <v>0</v>
      </c>
      <c r="AC51" s="3">
        <v>15000</v>
      </c>
      <c r="AE51" s="3">
        <v>931000</v>
      </c>
      <c r="AG51" s="3">
        <v>13878650857</v>
      </c>
      <c r="AI51" s="3">
        <v>13964493768</v>
      </c>
      <c r="AK51" s="5">
        <v>1.3532928046895354E-4</v>
      </c>
    </row>
    <row r="52" spans="1:37" x14ac:dyDescent="0.5">
      <c r="A52" s="1" t="s">
        <v>166</v>
      </c>
      <c r="C52" s="1" t="s">
        <v>57</v>
      </c>
      <c r="E52" s="1" t="s">
        <v>57</v>
      </c>
      <c r="G52" s="1" t="s">
        <v>167</v>
      </c>
      <c r="I52" s="1" t="s">
        <v>168</v>
      </c>
      <c r="K52" s="3">
        <v>18</v>
      </c>
      <c r="M52" s="3">
        <v>18</v>
      </c>
      <c r="O52" s="3">
        <v>1000000</v>
      </c>
      <c r="Q52" s="3">
        <v>1000000000000</v>
      </c>
      <c r="S52" s="3">
        <v>907167114000</v>
      </c>
      <c r="U52" s="3">
        <v>0</v>
      </c>
      <c r="W52" s="3">
        <v>0</v>
      </c>
      <c r="Y52" s="3">
        <v>0</v>
      </c>
      <c r="AA52" s="3">
        <v>0</v>
      </c>
      <c r="AC52" s="3">
        <v>1000000</v>
      </c>
      <c r="AE52" s="3">
        <v>907200</v>
      </c>
      <c r="AG52" s="3">
        <v>1000000000000</v>
      </c>
      <c r="AI52" s="3">
        <v>907167114000</v>
      </c>
      <c r="AK52" s="5">
        <v>8.7913156640192173E-3</v>
      </c>
    </row>
    <row r="53" spans="1:37" x14ac:dyDescent="0.5">
      <c r="A53" s="1" t="s">
        <v>169</v>
      </c>
      <c r="C53" s="1" t="s">
        <v>57</v>
      </c>
      <c r="E53" s="1" t="s">
        <v>57</v>
      </c>
      <c r="G53" s="1" t="s">
        <v>167</v>
      </c>
      <c r="I53" s="1" t="s">
        <v>168</v>
      </c>
      <c r="K53" s="3">
        <v>18</v>
      </c>
      <c r="M53" s="3">
        <v>18</v>
      </c>
      <c r="O53" s="3">
        <v>729312</v>
      </c>
      <c r="Q53" s="3">
        <v>656403437950</v>
      </c>
      <c r="S53" s="3">
        <v>585616306639</v>
      </c>
      <c r="U53" s="3">
        <v>0</v>
      </c>
      <c r="W53" s="3">
        <v>0</v>
      </c>
      <c r="Y53" s="3">
        <v>0</v>
      </c>
      <c r="AA53" s="3">
        <v>0</v>
      </c>
      <c r="AC53" s="3">
        <v>729312</v>
      </c>
      <c r="AE53" s="3">
        <v>803000</v>
      </c>
      <c r="AG53" s="3">
        <v>656403437950</v>
      </c>
      <c r="AI53" s="3">
        <v>585616306639</v>
      </c>
      <c r="AK53" s="5">
        <v>5.6751812650701122E-3</v>
      </c>
    </row>
    <row r="54" spans="1:37" x14ac:dyDescent="0.5">
      <c r="A54" s="1" t="s">
        <v>170</v>
      </c>
      <c r="C54" s="1" t="s">
        <v>57</v>
      </c>
      <c r="E54" s="1" t="s">
        <v>57</v>
      </c>
      <c r="G54" s="1" t="s">
        <v>167</v>
      </c>
      <c r="I54" s="1" t="s">
        <v>168</v>
      </c>
      <c r="K54" s="3">
        <v>18</v>
      </c>
      <c r="M54" s="3">
        <v>18</v>
      </c>
      <c r="O54" s="3">
        <v>1500000</v>
      </c>
      <c r="Q54" s="3">
        <v>1500000000000</v>
      </c>
      <c r="S54" s="3">
        <v>1299564889065</v>
      </c>
      <c r="U54" s="3">
        <v>0</v>
      </c>
      <c r="W54" s="3">
        <v>0</v>
      </c>
      <c r="Y54" s="3">
        <v>0</v>
      </c>
      <c r="AA54" s="3">
        <v>0</v>
      </c>
      <c r="AC54" s="3">
        <v>1500000</v>
      </c>
      <c r="AE54" s="3">
        <v>866408</v>
      </c>
      <c r="AG54" s="3">
        <v>1500000000000</v>
      </c>
      <c r="AI54" s="3">
        <v>1299564889065</v>
      </c>
      <c r="AK54" s="5">
        <v>1.2594024837684462E-2</v>
      </c>
    </row>
    <row r="55" spans="1:37" x14ac:dyDescent="0.5">
      <c r="A55" s="1" t="s">
        <v>171</v>
      </c>
      <c r="C55" s="1" t="s">
        <v>57</v>
      </c>
      <c r="E55" s="1" t="s">
        <v>57</v>
      </c>
      <c r="G55" s="1" t="s">
        <v>172</v>
      </c>
      <c r="I55" s="1" t="s">
        <v>173</v>
      </c>
      <c r="K55" s="3">
        <v>18</v>
      </c>
      <c r="M55" s="3">
        <v>18</v>
      </c>
      <c r="O55" s="3">
        <v>1000000</v>
      </c>
      <c r="Q55" s="3">
        <v>1000000000000</v>
      </c>
      <c r="S55" s="3">
        <v>913966867500</v>
      </c>
      <c r="U55" s="3">
        <v>0</v>
      </c>
      <c r="W55" s="3">
        <v>0</v>
      </c>
      <c r="Y55" s="3">
        <v>0</v>
      </c>
      <c r="AA55" s="3">
        <v>0</v>
      </c>
      <c r="AC55" s="3">
        <v>1000000</v>
      </c>
      <c r="AE55" s="3">
        <v>914000</v>
      </c>
      <c r="AG55" s="3">
        <v>1000000000000</v>
      </c>
      <c r="AI55" s="3">
        <v>913966867500</v>
      </c>
      <c r="AK55" s="5">
        <v>8.8572117690846174E-3</v>
      </c>
    </row>
    <row r="56" spans="1:37" x14ac:dyDescent="0.5">
      <c r="A56" s="1" t="s">
        <v>174</v>
      </c>
      <c r="C56" s="1" t="s">
        <v>57</v>
      </c>
      <c r="E56" s="1" t="s">
        <v>57</v>
      </c>
      <c r="G56" s="1" t="s">
        <v>175</v>
      </c>
      <c r="I56" s="1" t="s">
        <v>176</v>
      </c>
      <c r="K56" s="3">
        <v>18</v>
      </c>
      <c r="M56" s="3">
        <v>18</v>
      </c>
      <c r="O56" s="3">
        <v>999000</v>
      </c>
      <c r="Q56" s="3">
        <v>999000000000</v>
      </c>
      <c r="S56" s="3">
        <v>916249584748</v>
      </c>
      <c r="U56" s="3">
        <v>0</v>
      </c>
      <c r="W56" s="3">
        <v>0</v>
      </c>
      <c r="Y56" s="3">
        <v>0</v>
      </c>
      <c r="AA56" s="3">
        <v>0</v>
      </c>
      <c r="AC56" s="3">
        <v>999000</v>
      </c>
      <c r="AE56" s="3">
        <v>917200</v>
      </c>
      <c r="AG56" s="3">
        <v>999000000000</v>
      </c>
      <c r="AI56" s="3">
        <v>916249584748</v>
      </c>
      <c r="AK56" s="5">
        <v>8.8793334791743752E-3</v>
      </c>
    </row>
    <row r="57" spans="1:37" x14ac:dyDescent="0.5">
      <c r="A57" s="1" t="s">
        <v>177</v>
      </c>
      <c r="C57" s="1" t="s">
        <v>57</v>
      </c>
      <c r="E57" s="1" t="s">
        <v>57</v>
      </c>
      <c r="G57" s="1" t="s">
        <v>178</v>
      </c>
      <c r="I57" s="1" t="s">
        <v>179</v>
      </c>
      <c r="K57" s="3">
        <v>0</v>
      </c>
      <c r="M57" s="3">
        <v>0</v>
      </c>
      <c r="O57" s="3">
        <v>818940</v>
      </c>
      <c r="Q57" s="3">
        <v>614983339643</v>
      </c>
      <c r="S57" s="3">
        <v>612135459285</v>
      </c>
      <c r="U57" s="3">
        <v>0</v>
      </c>
      <c r="W57" s="3">
        <v>0</v>
      </c>
      <c r="Y57" s="3">
        <v>0</v>
      </c>
      <c r="AA57" s="3">
        <v>0</v>
      </c>
      <c r="AC57" s="3">
        <v>818940</v>
      </c>
      <c r="AE57" s="3">
        <v>747500</v>
      </c>
      <c r="AG57" s="3">
        <v>614983339643</v>
      </c>
      <c r="AI57" s="3">
        <v>612135459285</v>
      </c>
      <c r="AK57" s="5">
        <v>5.9321771795552754E-3</v>
      </c>
    </row>
    <row r="58" spans="1:37" x14ac:dyDescent="0.5">
      <c r="A58" s="1" t="s">
        <v>180</v>
      </c>
      <c r="C58" s="1" t="s">
        <v>57</v>
      </c>
      <c r="E58" s="1" t="s">
        <v>57</v>
      </c>
      <c r="G58" s="1" t="s">
        <v>181</v>
      </c>
      <c r="I58" s="1" t="s">
        <v>182</v>
      </c>
      <c r="K58" s="3">
        <v>0</v>
      </c>
      <c r="M58" s="3">
        <v>0</v>
      </c>
      <c r="O58" s="3">
        <v>775000</v>
      </c>
      <c r="Q58" s="3">
        <v>600646772654</v>
      </c>
      <c r="S58" s="3">
        <v>548222876200</v>
      </c>
      <c r="U58" s="3">
        <v>0</v>
      </c>
      <c r="W58" s="3">
        <v>0</v>
      </c>
      <c r="Y58" s="3">
        <v>0</v>
      </c>
      <c r="AA58" s="3">
        <v>0</v>
      </c>
      <c r="AC58" s="3">
        <v>775000</v>
      </c>
      <c r="AE58" s="3">
        <v>707410</v>
      </c>
      <c r="AG58" s="3">
        <v>600646772654</v>
      </c>
      <c r="AI58" s="3">
        <v>548222876200</v>
      </c>
      <c r="AK58" s="5">
        <v>5.3128032140181049E-3</v>
      </c>
    </row>
    <row r="59" spans="1:37" x14ac:dyDescent="0.5">
      <c r="A59" s="1" t="s">
        <v>183</v>
      </c>
      <c r="C59" s="1" t="s">
        <v>57</v>
      </c>
      <c r="E59" s="1" t="s">
        <v>57</v>
      </c>
      <c r="G59" s="1" t="s">
        <v>181</v>
      </c>
      <c r="I59" s="1" t="s">
        <v>182</v>
      </c>
      <c r="K59" s="3">
        <v>0</v>
      </c>
      <c r="M59" s="3">
        <v>0</v>
      </c>
      <c r="O59" s="3">
        <v>699510</v>
      </c>
      <c r="Q59" s="3">
        <v>499997856330</v>
      </c>
      <c r="S59" s="3">
        <v>450468109939</v>
      </c>
      <c r="U59" s="3">
        <v>0</v>
      </c>
      <c r="W59" s="3">
        <v>0</v>
      </c>
      <c r="Y59" s="3">
        <v>0</v>
      </c>
      <c r="AA59" s="3">
        <v>0</v>
      </c>
      <c r="AC59" s="3">
        <v>699510</v>
      </c>
      <c r="AE59" s="3">
        <v>644000</v>
      </c>
      <c r="AG59" s="3">
        <v>499997856330</v>
      </c>
      <c r="AI59" s="3">
        <v>450468109939</v>
      </c>
      <c r="AK59" s="5">
        <v>4.3654661747888953E-3</v>
      </c>
    </row>
    <row r="60" spans="1:37" x14ac:dyDescent="0.5">
      <c r="A60" s="1" t="s">
        <v>184</v>
      </c>
      <c r="C60" s="1" t="s">
        <v>57</v>
      </c>
      <c r="E60" s="1" t="s">
        <v>57</v>
      </c>
      <c r="G60" s="1" t="s">
        <v>185</v>
      </c>
      <c r="I60" s="1" t="s">
        <v>186</v>
      </c>
      <c r="K60" s="3">
        <v>0</v>
      </c>
      <c r="M60" s="3">
        <v>0</v>
      </c>
      <c r="O60" s="3">
        <v>0</v>
      </c>
      <c r="Q60" s="3">
        <v>0</v>
      </c>
      <c r="S60" s="3">
        <v>0</v>
      </c>
      <c r="U60" s="3">
        <v>89103</v>
      </c>
      <c r="W60" s="3">
        <v>71402484847</v>
      </c>
      <c r="Y60" s="3">
        <v>0</v>
      </c>
      <c r="AA60" s="3">
        <v>0</v>
      </c>
      <c r="AC60" s="3">
        <v>89103</v>
      </c>
      <c r="AE60" s="3">
        <v>783038</v>
      </c>
      <c r="AG60" s="3">
        <v>71402484844</v>
      </c>
      <c r="AI60" s="3">
        <v>69768505713</v>
      </c>
      <c r="AK60" s="5">
        <v>6.7612344811025771E-4</v>
      </c>
    </row>
    <row r="61" spans="1:37" x14ac:dyDescent="0.5">
      <c r="A61" s="1" t="s">
        <v>187</v>
      </c>
      <c r="C61" s="1" t="s">
        <v>57</v>
      </c>
      <c r="E61" s="1" t="s">
        <v>57</v>
      </c>
      <c r="G61" s="1" t="s">
        <v>188</v>
      </c>
      <c r="I61" s="1" t="s">
        <v>189</v>
      </c>
      <c r="K61" s="3">
        <v>15</v>
      </c>
      <c r="M61" s="3">
        <v>15</v>
      </c>
      <c r="O61" s="3">
        <v>0</v>
      </c>
      <c r="Q61" s="3">
        <v>0</v>
      </c>
      <c r="S61" s="3">
        <v>0</v>
      </c>
      <c r="U61" s="3">
        <v>5000000</v>
      </c>
      <c r="W61" s="3">
        <v>4895177443750</v>
      </c>
      <c r="Y61" s="3">
        <v>0</v>
      </c>
      <c r="AA61" s="3">
        <v>0</v>
      </c>
      <c r="AC61" s="3">
        <v>5000000</v>
      </c>
      <c r="AE61" s="3">
        <v>979000</v>
      </c>
      <c r="AG61" s="3">
        <v>4895177443750</v>
      </c>
      <c r="AI61" s="3">
        <v>4894822556250</v>
      </c>
      <c r="AK61" s="5">
        <v>4.7435505043401757E-2</v>
      </c>
    </row>
    <row r="62" spans="1:37" x14ac:dyDescent="0.5">
      <c r="A62" s="1" t="s">
        <v>190</v>
      </c>
      <c r="C62" s="1" t="s">
        <v>57</v>
      </c>
      <c r="E62" s="1" t="s">
        <v>57</v>
      </c>
      <c r="G62" s="1" t="s">
        <v>191</v>
      </c>
      <c r="I62" s="1" t="s">
        <v>103</v>
      </c>
      <c r="K62" s="3">
        <v>18</v>
      </c>
      <c r="M62" s="3">
        <v>18</v>
      </c>
      <c r="O62" s="3">
        <v>0</v>
      </c>
      <c r="Q62" s="3">
        <v>0</v>
      </c>
      <c r="S62" s="3">
        <v>0</v>
      </c>
      <c r="U62" s="3">
        <v>4886916</v>
      </c>
      <c r="W62" s="3">
        <v>4192827320520</v>
      </c>
      <c r="Y62" s="3">
        <v>0</v>
      </c>
      <c r="AA62" s="3">
        <v>0</v>
      </c>
      <c r="AC62" s="3">
        <v>4886916</v>
      </c>
      <c r="AE62" s="3">
        <v>874000</v>
      </c>
      <c r="AG62" s="3">
        <v>4192827320520</v>
      </c>
      <c r="AI62" s="3">
        <v>4271009754283</v>
      </c>
      <c r="AK62" s="5">
        <v>4.1390163261591742E-2</v>
      </c>
    </row>
    <row r="63" spans="1:37" x14ac:dyDescent="0.5">
      <c r="A63" s="1" t="s">
        <v>192</v>
      </c>
      <c r="C63" s="1" t="s">
        <v>57</v>
      </c>
      <c r="E63" s="1" t="s">
        <v>57</v>
      </c>
      <c r="G63" s="1" t="s">
        <v>193</v>
      </c>
      <c r="I63" s="1" t="s">
        <v>194</v>
      </c>
      <c r="K63" s="3">
        <v>15</v>
      </c>
      <c r="M63" s="3">
        <v>15</v>
      </c>
      <c r="O63" s="3">
        <v>0</v>
      </c>
      <c r="Q63" s="3">
        <v>0</v>
      </c>
      <c r="S63" s="3">
        <v>0</v>
      </c>
      <c r="U63" s="3">
        <v>5000000</v>
      </c>
      <c r="W63" s="3">
        <v>4890177262500</v>
      </c>
      <c r="Y63" s="3">
        <v>0</v>
      </c>
      <c r="AA63" s="3">
        <v>0</v>
      </c>
      <c r="AC63" s="3">
        <v>5000000</v>
      </c>
      <c r="AE63" s="3">
        <v>978000</v>
      </c>
      <c r="AG63" s="3">
        <v>4890177262500</v>
      </c>
      <c r="AI63" s="3">
        <v>4889822737500</v>
      </c>
      <c r="AK63" s="5">
        <v>4.7387052024971316E-2</v>
      </c>
    </row>
    <row r="64" spans="1:37" x14ac:dyDescent="0.5">
      <c r="A64" s="1" t="s">
        <v>195</v>
      </c>
      <c r="C64" s="1" t="s">
        <v>57</v>
      </c>
      <c r="E64" s="1" t="s">
        <v>57</v>
      </c>
      <c r="G64" s="1" t="s">
        <v>196</v>
      </c>
      <c r="I64" s="1" t="s">
        <v>197</v>
      </c>
      <c r="K64" s="3">
        <v>18</v>
      </c>
      <c r="M64" s="3">
        <v>18</v>
      </c>
      <c r="O64" s="3">
        <v>0</v>
      </c>
      <c r="Q64" s="3">
        <v>0</v>
      </c>
      <c r="S64" s="3">
        <v>0</v>
      </c>
      <c r="U64" s="3">
        <v>8947626</v>
      </c>
      <c r="W64" s="3">
        <v>6793165394123</v>
      </c>
      <c r="Y64" s="3">
        <v>0</v>
      </c>
      <c r="AA64" s="3">
        <v>0</v>
      </c>
      <c r="AC64" s="3">
        <v>8947626</v>
      </c>
      <c r="AE64" s="3">
        <v>752128</v>
      </c>
      <c r="AG64" s="3">
        <v>6793165394121</v>
      </c>
      <c r="AI64" s="3">
        <v>6729516094326</v>
      </c>
      <c r="AK64" s="5">
        <v>6.5215437528875847E-2</v>
      </c>
    </row>
    <row r="65" spans="1:37" x14ac:dyDescent="0.5">
      <c r="A65" s="1" t="s">
        <v>198</v>
      </c>
      <c r="C65" s="1" t="s">
        <v>57</v>
      </c>
      <c r="E65" s="1" t="s">
        <v>57</v>
      </c>
      <c r="G65" s="1" t="s">
        <v>199</v>
      </c>
      <c r="I65" s="1" t="s">
        <v>200</v>
      </c>
      <c r="K65" s="3">
        <v>0</v>
      </c>
      <c r="M65" s="3">
        <v>0</v>
      </c>
      <c r="O65" s="3">
        <v>0</v>
      </c>
      <c r="Q65" s="3">
        <v>0</v>
      </c>
      <c r="S65" s="3">
        <v>0</v>
      </c>
      <c r="U65" s="3">
        <v>53556</v>
      </c>
      <c r="W65" s="3">
        <v>40117950415</v>
      </c>
      <c r="Y65" s="3">
        <v>0</v>
      </c>
      <c r="AA65" s="3">
        <v>0</v>
      </c>
      <c r="AC65" s="3">
        <v>53556</v>
      </c>
      <c r="AE65" s="3">
        <v>713289</v>
      </c>
      <c r="AG65" s="3">
        <v>40117950415</v>
      </c>
      <c r="AI65" s="3">
        <v>38199520901</v>
      </c>
      <c r="AK65" s="5">
        <v>3.7018983743164084E-4</v>
      </c>
    </row>
    <row r="66" spans="1:37" ht="22.5" thickBot="1" x14ac:dyDescent="0.55000000000000004">
      <c r="Q66" s="4">
        <f>SUM(Q9:Q65)</f>
        <v>35642709291129</v>
      </c>
      <c r="S66" s="4">
        <f>SUM(S9:S65)</f>
        <v>34552890092014</v>
      </c>
      <c r="W66" s="4">
        <f>SUM(W9:W65)</f>
        <v>25190617321464</v>
      </c>
      <c r="AA66" s="4">
        <f>SUM(AA9:AA65)</f>
        <v>3890706000000</v>
      </c>
      <c r="AG66" s="4">
        <f>SUM(AG9:AG65)</f>
        <v>57188390834172</v>
      </c>
      <c r="AI66" s="4">
        <f>SUM(AI9:AI65)</f>
        <v>56131465410471</v>
      </c>
      <c r="AK66" s="7">
        <f>SUM(AK9:AK65)</f>
        <v>0.54396750443427844</v>
      </c>
    </row>
    <row r="67" spans="1:37" ht="22.5" thickTop="1" x14ac:dyDescent="0.5"/>
    <row r="68" spans="1:37" x14ac:dyDescent="0.5">
      <c r="AI68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2"/>
  <sheetViews>
    <sheetView rightToLeft="1" topLeftCell="A7" workbookViewId="0">
      <selection activeCell="K34" sqref="K34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34.1406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6" spans="1:13" ht="22.5" x14ac:dyDescent="0.5">
      <c r="A6" s="10" t="s">
        <v>3</v>
      </c>
      <c r="C6" s="11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11" t="s">
        <v>6</v>
      </c>
    </row>
    <row r="7" spans="1:13" ht="22.5" x14ac:dyDescent="0.5">
      <c r="A7" s="11" t="s">
        <v>3</v>
      </c>
      <c r="C7" s="14" t="s">
        <v>7</v>
      </c>
      <c r="E7" s="14" t="s">
        <v>201</v>
      </c>
      <c r="G7" s="14" t="s">
        <v>202</v>
      </c>
      <c r="I7" s="14" t="s">
        <v>203</v>
      </c>
      <c r="K7" s="14" t="s">
        <v>204</v>
      </c>
      <c r="M7" s="14" t="s">
        <v>205</v>
      </c>
    </row>
    <row r="8" spans="1:13" x14ac:dyDescent="0.5">
      <c r="A8" s="1" t="s">
        <v>206</v>
      </c>
      <c r="C8" s="3">
        <v>5000</v>
      </c>
      <c r="E8" s="3">
        <v>1024000</v>
      </c>
      <c r="G8" s="3">
        <v>968000</v>
      </c>
      <c r="I8" s="1" t="s">
        <v>207</v>
      </c>
      <c r="K8" s="3">
        <v>4840000000</v>
      </c>
      <c r="M8" s="1" t="s">
        <v>380</v>
      </c>
    </row>
    <row r="9" spans="1:13" x14ac:dyDescent="0.5">
      <c r="A9" s="1" t="s">
        <v>208</v>
      </c>
      <c r="C9" s="3">
        <v>949316</v>
      </c>
      <c r="E9" s="3">
        <v>1000000</v>
      </c>
      <c r="G9" s="3">
        <v>913090</v>
      </c>
      <c r="I9" s="1" t="s">
        <v>209</v>
      </c>
      <c r="K9" s="3">
        <v>866810946440</v>
      </c>
      <c r="M9" s="1" t="s">
        <v>380</v>
      </c>
    </row>
    <row r="10" spans="1:13" x14ac:dyDescent="0.5">
      <c r="A10" s="1" t="s">
        <v>210</v>
      </c>
      <c r="C10" s="3">
        <v>4896351</v>
      </c>
      <c r="E10" s="3">
        <v>1010000</v>
      </c>
      <c r="G10" s="3">
        <v>1000000</v>
      </c>
      <c r="I10" s="1" t="s">
        <v>211</v>
      </c>
      <c r="K10" s="3">
        <v>4896351000000</v>
      </c>
      <c r="M10" s="1" t="s">
        <v>380</v>
      </c>
    </row>
    <row r="11" spans="1:13" x14ac:dyDescent="0.5">
      <c r="A11" s="1" t="s">
        <v>212</v>
      </c>
      <c r="C11" s="3">
        <v>500000</v>
      </c>
      <c r="E11" s="3">
        <v>999000</v>
      </c>
      <c r="G11" s="3">
        <v>995000</v>
      </c>
      <c r="I11" s="1" t="s">
        <v>213</v>
      </c>
      <c r="K11" s="3">
        <v>497500000000</v>
      </c>
      <c r="M11" s="1" t="s">
        <v>380</v>
      </c>
    </row>
    <row r="12" spans="1:13" x14ac:dyDescent="0.5">
      <c r="A12" s="1" t="s">
        <v>214</v>
      </c>
      <c r="C12" s="3">
        <v>500000</v>
      </c>
      <c r="E12" s="3">
        <v>1010000</v>
      </c>
      <c r="G12" s="3">
        <v>995000</v>
      </c>
      <c r="I12" s="1" t="s">
        <v>215</v>
      </c>
      <c r="K12" s="3">
        <v>497500000000</v>
      </c>
      <c r="M12" s="1" t="s">
        <v>380</v>
      </c>
    </row>
    <row r="13" spans="1:13" x14ac:dyDescent="0.5">
      <c r="A13" s="1" t="s">
        <v>216</v>
      </c>
      <c r="C13" s="3">
        <v>2800000</v>
      </c>
      <c r="E13" s="3">
        <v>1010000</v>
      </c>
      <c r="G13" s="3">
        <v>910000</v>
      </c>
      <c r="I13" s="1" t="s">
        <v>217</v>
      </c>
      <c r="K13" s="3">
        <v>2548000000000</v>
      </c>
      <c r="M13" s="1" t="s">
        <v>380</v>
      </c>
    </row>
    <row r="14" spans="1:13" x14ac:dyDescent="0.5">
      <c r="A14" s="1" t="s">
        <v>218</v>
      </c>
      <c r="C14" s="3">
        <v>1550229</v>
      </c>
      <c r="E14" s="3">
        <v>1001005</v>
      </c>
      <c r="G14" s="3">
        <v>937805</v>
      </c>
      <c r="I14" s="1" t="s">
        <v>219</v>
      </c>
      <c r="K14" s="3">
        <v>1453812507345</v>
      </c>
      <c r="M14" s="1" t="s">
        <v>380</v>
      </c>
    </row>
    <row r="15" spans="1:13" x14ac:dyDescent="0.5">
      <c r="A15" s="1" t="s">
        <v>220</v>
      </c>
      <c r="C15" s="3">
        <v>2003988</v>
      </c>
      <c r="E15" s="3">
        <v>1010583</v>
      </c>
      <c r="G15" s="3">
        <v>946400</v>
      </c>
      <c r="I15" s="1" t="s">
        <v>221</v>
      </c>
      <c r="K15" s="3">
        <v>1896574243200</v>
      </c>
      <c r="M15" s="1" t="s">
        <v>380</v>
      </c>
    </row>
    <row r="16" spans="1:13" x14ac:dyDescent="0.5">
      <c r="A16" s="1" t="s">
        <v>116</v>
      </c>
      <c r="C16" s="3">
        <v>3370307</v>
      </c>
      <c r="E16" s="3">
        <v>961189</v>
      </c>
      <c r="G16" s="3">
        <v>1000000</v>
      </c>
      <c r="I16" s="1" t="s">
        <v>222</v>
      </c>
      <c r="K16" s="3">
        <v>3370307000000</v>
      </c>
      <c r="M16" s="1" t="s">
        <v>380</v>
      </c>
    </row>
    <row r="17" spans="1:13" x14ac:dyDescent="0.5">
      <c r="A17" s="1" t="s">
        <v>122</v>
      </c>
      <c r="C17" s="3">
        <v>1841013</v>
      </c>
      <c r="E17" s="3">
        <v>938323</v>
      </c>
      <c r="G17" s="3">
        <v>849115</v>
      </c>
      <c r="I17" s="1" t="s">
        <v>223</v>
      </c>
      <c r="K17" s="3">
        <v>1563231753495</v>
      </c>
      <c r="M17" s="1" t="s">
        <v>380</v>
      </c>
    </row>
    <row r="18" spans="1:13" x14ac:dyDescent="0.5">
      <c r="A18" s="1" t="s">
        <v>142</v>
      </c>
      <c r="C18" s="3">
        <v>1187238</v>
      </c>
      <c r="E18" s="3">
        <v>993510</v>
      </c>
      <c r="G18" s="3">
        <v>1000000</v>
      </c>
      <c r="I18" s="1" t="s">
        <v>224</v>
      </c>
      <c r="K18" s="3">
        <v>1187238000000</v>
      </c>
      <c r="M18" s="1" t="s">
        <v>380</v>
      </c>
    </row>
    <row r="19" spans="1:13" x14ac:dyDescent="0.5">
      <c r="A19" s="1" t="s">
        <v>107</v>
      </c>
      <c r="C19" s="3">
        <v>587627</v>
      </c>
      <c r="E19" s="3">
        <v>792626</v>
      </c>
      <c r="G19" s="3">
        <v>732280</v>
      </c>
      <c r="I19" s="1" t="s">
        <v>225</v>
      </c>
      <c r="K19" s="3">
        <v>430307499560</v>
      </c>
      <c r="M19" s="1" t="s">
        <v>380</v>
      </c>
    </row>
    <row r="20" spans="1:13" x14ac:dyDescent="0.5">
      <c r="A20" s="1" t="s">
        <v>101</v>
      </c>
      <c r="C20" s="3">
        <v>1406534</v>
      </c>
      <c r="E20" s="3">
        <v>850803</v>
      </c>
      <c r="G20" s="3">
        <v>779890</v>
      </c>
      <c r="I20" s="1" t="s">
        <v>226</v>
      </c>
      <c r="K20" s="3">
        <v>1096941801260</v>
      </c>
      <c r="M20" s="1" t="s">
        <v>380</v>
      </c>
    </row>
    <row r="21" spans="1:13" x14ac:dyDescent="0.5">
      <c r="A21" s="1" t="s">
        <v>227</v>
      </c>
      <c r="C21" s="3">
        <v>818940</v>
      </c>
      <c r="E21" s="3">
        <v>830125</v>
      </c>
      <c r="G21" s="3">
        <v>747500</v>
      </c>
      <c r="I21" s="1" t="s">
        <v>228</v>
      </c>
      <c r="K21" s="3">
        <v>612157650000</v>
      </c>
      <c r="M21" s="1" t="s">
        <v>380</v>
      </c>
    </row>
    <row r="22" spans="1:13" x14ac:dyDescent="0.5">
      <c r="A22" s="1" t="s">
        <v>229</v>
      </c>
      <c r="C22" s="3">
        <v>775000</v>
      </c>
      <c r="E22" s="3">
        <v>786000</v>
      </c>
      <c r="G22" s="3">
        <v>707410</v>
      </c>
      <c r="I22" s="1" t="s">
        <v>230</v>
      </c>
      <c r="K22" s="3">
        <v>548242750000</v>
      </c>
      <c r="M22" s="1" t="s">
        <v>380</v>
      </c>
    </row>
    <row r="23" spans="1:13" x14ac:dyDescent="0.5">
      <c r="A23" s="1" t="s">
        <v>231</v>
      </c>
      <c r="C23" s="3">
        <v>699510</v>
      </c>
      <c r="E23" s="3">
        <v>714783</v>
      </c>
      <c r="G23" s="3">
        <v>644000</v>
      </c>
      <c r="I23" s="1" t="s">
        <v>217</v>
      </c>
      <c r="K23" s="3">
        <v>450484440000</v>
      </c>
      <c r="M23" s="1" t="s">
        <v>380</v>
      </c>
    </row>
    <row r="24" spans="1:13" x14ac:dyDescent="0.5">
      <c r="A24" s="1" t="s">
        <v>128</v>
      </c>
      <c r="C24" s="3">
        <v>2930202</v>
      </c>
      <c r="E24" s="3">
        <v>854417</v>
      </c>
      <c r="G24" s="3">
        <v>781695</v>
      </c>
      <c r="I24" s="1" t="s">
        <v>232</v>
      </c>
      <c r="K24" s="3">
        <v>2290524252390</v>
      </c>
      <c r="M24" s="1" t="s">
        <v>380</v>
      </c>
    </row>
    <row r="25" spans="1:13" x14ac:dyDescent="0.5">
      <c r="A25" s="1" t="s">
        <v>233</v>
      </c>
      <c r="C25" s="3">
        <v>999000</v>
      </c>
      <c r="E25" s="3">
        <v>944000</v>
      </c>
      <c r="G25" s="3">
        <v>917200</v>
      </c>
      <c r="I25" s="1" t="s">
        <v>234</v>
      </c>
      <c r="K25" s="3">
        <v>916282800000</v>
      </c>
      <c r="M25" s="1" t="s">
        <v>380</v>
      </c>
    </row>
    <row r="26" spans="1:13" x14ac:dyDescent="0.5">
      <c r="A26" s="1" t="s">
        <v>235</v>
      </c>
      <c r="C26" s="3">
        <v>1500000</v>
      </c>
      <c r="E26" s="3">
        <v>920000</v>
      </c>
      <c r="G26" s="3">
        <v>866408</v>
      </c>
      <c r="I26" s="1" t="s">
        <v>236</v>
      </c>
      <c r="K26" s="3">
        <v>1299612000000</v>
      </c>
      <c r="M26" s="1" t="s">
        <v>380</v>
      </c>
    </row>
    <row r="27" spans="1:13" x14ac:dyDescent="0.5">
      <c r="A27" s="1" t="s">
        <v>169</v>
      </c>
      <c r="C27" s="3">
        <v>729312</v>
      </c>
      <c r="E27" s="3">
        <v>890886</v>
      </c>
      <c r="G27" s="3">
        <v>803000</v>
      </c>
      <c r="I27" s="1" t="s">
        <v>237</v>
      </c>
      <c r="K27" s="3">
        <v>585637536000</v>
      </c>
      <c r="M27" s="1" t="s">
        <v>380</v>
      </c>
    </row>
    <row r="28" spans="1:13" x14ac:dyDescent="0.5">
      <c r="A28" s="1" t="s">
        <v>238</v>
      </c>
      <c r="C28" s="3">
        <v>1000000</v>
      </c>
      <c r="E28" s="3">
        <v>923650</v>
      </c>
      <c r="G28" s="3">
        <v>907200</v>
      </c>
      <c r="I28" s="1" t="s">
        <v>239</v>
      </c>
      <c r="K28" s="3">
        <v>907200000000</v>
      </c>
      <c r="M28" s="1" t="s">
        <v>380</v>
      </c>
    </row>
    <row r="29" spans="1:13" x14ac:dyDescent="0.5">
      <c r="A29" s="1" t="s">
        <v>171</v>
      </c>
      <c r="C29" s="3">
        <v>1000000</v>
      </c>
      <c r="E29" s="3">
        <v>887593</v>
      </c>
      <c r="G29" s="3">
        <v>914000</v>
      </c>
      <c r="I29" s="1" t="s">
        <v>240</v>
      </c>
      <c r="K29" s="3">
        <v>914000000000</v>
      </c>
      <c r="M29" s="1" t="s">
        <v>380</v>
      </c>
    </row>
    <row r="30" spans="1:13" x14ac:dyDescent="0.5">
      <c r="A30" s="1" t="s">
        <v>160</v>
      </c>
      <c r="C30" s="3">
        <v>1998800</v>
      </c>
      <c r="E30" s="3">
        <v>885000</v>
      </c>
      <c r="G30" s="3">
        <v>890000</v>
      </c>
      <c r="I30" s="1" t="s">
        <v>241</v>
      </c>
      <c r="K30" s="3">
        <v>1778932000000</v>
      </c>
      <c r="M30" s="1" t="s">
        <v>380</v>
      </c>
    </row>
    <row r="31" spans="1:13" ht="22.5" thickBot="1" x14ac:dyDescent="0.55000000000000004">
      <c r="K31" s="4">
        <f>SUM(K8:K30)</f>
        <v>30612488179690</v>
      </c>
    </row>
    <row r="32" spans="1:13" ht="22.5" thickTop="1" x14ac:dyDescent="0.5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8"/>
  <sheetViews>
    <sheetView rightToLeft="1" workbookViewId="0">
      <selection activeCell="E24" sqref="E24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2" style="1" bestFit="1" customWidth="1"/>
    <col min="12" max="12" width="1" style="1" customWidth="1"/>
    <col min="13" max="13" width="23.28515625" style="1" bestFit="1" customWidth="1"/>
    <col min="14" max="14" width="1" style="1" customWidth="1"/>
    <col min="15" max="15" width="23.28515625" style="1" bestFit="1" customWidth="1"/>
    <col min="16" max="16" width="1" style="1" customWidth="1"/>
    <col min="17" max="17" width="22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0" t="s">
        <v>243</v>
      </c>
      <c r="C6" s="11" t="s">
        <v>244</v>
      </c>
      <c r="D6" s="11" t="s">
        <v>244</v>
      </c>
      <c r="E6" s="11" t="s">
        <v>244</v>
      </c>
      <c r="F6" s="11" t="s">
        <v>244</v>
      </c>
      <c r="G6" s="11" t="s">
        <v>244</v>
      </c>
      <c r="H6" s="11" t="s">
        <v>244</v>
      </c>
      <c r="I6" s="11" t="s">
        <v>244</v>
      </c>
      <c r="K6" s="11" t="s">
        <v>379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2.5" x14ac:dyDescent="0.5">
      <c r="A7" s="11" t="s">
        <v>243</v>
      </c>
      <c r="C7" s="14" t="s">
        <v>245</v>
      </c>
      <c r="E7" s="14" t="s">
        <v>246</v>
      </c>
      <c r="G7" s="14" t="s">
        <v>247</v>
      </c>
      <c r="I7" s="14" t="s">
        <v>54</v>
      </c>
      <c r="K7" s="14" t="s">
        <v>248</v>
      </c>
      <c r="M7" s="14" t="s">
        <v>249</v>
      </c>
      <c r="O7" s="14" t="s">
        <v>250</v>
      </c>
      <c r="Q7" s="14" t="s">
        <v>248</v>
      </c>
      <c r="S7" s="14" t="s">
        <v>242</v>
      </c>
    </row>
    <row r="8" spans="1:19" x14ac:dyDescent="0.5">
      <c r="A8" s="1" t="s">
        <v>251</v>
      </c>
      <c r="C8" s="1" t="s">
        <v>252</v>
      </c>
      <c r="E8" s="1" t="s">
        <v>253</v>
      </c>
      <c r="G8" s="1" t="s">
        <v>254</v>
      </c>
      <c r="I8" s="1">
        <v>0</v>
      </c>
      <c r="K8" s="3">
        <v>9755280010745</v>
      </c>
      <c r="M8" s="3">
        <v>171736419929114</v>
      </c>
      <c r="O8" s="3">
        <v>172408559027084</v>
      </c>
      <c r="Q8" s="3">
        <v>9083140912775</v>
      </c>
      <c r="S8" s="5">
        <v>8.8024309691822317E-2</v>
      </c>
    </row>
    <row r="9" spans="1:19" x14ac:dyDescent="0.5">
      <c r="A9" s="1" t="s">
        <v>255</v>
      </c>
      <c r="C9" s="1" t="s">
        <v>256</v>
      </c>
      <c r="E9" s="1" t="s">
        <v>253</v>
      </c>
      <c r="G9" s="1" t="s">
        <v>257</v>
      </c>
      <c r="I9" s="1">
        <v>0</v>
      </c>
      <c r="K9" s="3">
        <v>21901348679880</v>
      </c>
      <c r="M9" s="3">
        <v>123993236856832</v>
      </c>
      <c r="O9" s="3">
        <v>128613336818574</v>
      </c>
      <c r="Q9" s="3">
        <v>17281248718138</v>
      </c>
      <c r="S9" s="5">
        <v>0.16747180338106771</v>
      </c>
    </row>
    <row r="10" spans="1:19" x14ac:dyDescent="0.5">
      <c r="A10" s="1" t="s">
        <v>251</v>
      </c>
      <c r="C10" s="1" t="s">
        <v>258</v>
      </c>
      <c r="E10" s="1" t="s">
        <v>259</v>
      </c>
      <c r="G10" s="1" t="s">
        <v>260</v>
      </c>
      <c r="I10" s="1">
        <v>0</v>
      </c>
      <c r="K10" s="3">
        <v>993353</v>
      </c>
      <c r="M10" s="3">
        <v>0</v>
      </c>
      <c r="O10" s="3">
        <v>0</v>
      </c>
      <c r="Q10" s="3">
        <v>993353</v>
      </c>
      <c r="S10" s="5">
        <v>9.6265392054329714E-9</v>
      </c>
    </row>
    <row r="11" spans="1:19" x14ac:dyDescent="0.5">
      <c r="A11" s="1" t="s">
        <v>261</v>
      </c>
      <c r="C11" s="1" t="s">
        <v>262</v>
      </c>
      <c r="E11" s="1" t="s">
        <v>253</v>
      </c>
      <c r="G11" s="1" t="s">
        <v>263</v>
      </c>
      <c r="I11" s="1">
        <v>8</v>
      </c>
      <c r="K11" s="3">
        <v>1000000480000</v>
      </c>
      <c r="M11" s="3">
        <v>14000000000000</v>
      </c>
      <c r="O11" s="3">
        <v>0</v>
      </c>
      <c r="Q11" s="3">
        <v>15000000480000</v>
      </c>
      <c r="S11" s="5">
        <v>0.14536432939975355</v>
      </c>
    </row>
    <row r="12" spans="1:19" ht="22.5" thickBot="1" x14ac:dyDescent="0.55000000000000004">
      <c r="K12" s="4">
        <f>SUM(K8:K11)</f>
        <v>32656630163978</v>
      </c>
      <c r="M12" s="4">
        <f>SUM(M8:M11)</f>
        <v>309729656785946</v>
      </c>
      <c r="O12" s="4">
        <f>SUM(O8:O11)</f>
        <v>301021895845658</v>
      </c>
      <c r="Q12" s="4">
        <f>SUM(Q8:Q11)</f>
        <v>41364391104266</v>
      </c>
      <c r="S12" s="7">
        <f>SUM(S8:S11)</f>
        <v>0.40086045209918275</v>
      </c>
    </row>
    <row r="13" spans="1:19" ht="22.5" thickTop="1" x14ac:dyDescent="0.5"/>
    <row r="15" spans="1:19" x14ac:dyDescent="0.5">
      <c r="O15" s="3"/>
    </row>
    <row r="16" spans="1:19" x14ac:dyDescent="0.5">
      <c r="O16" s="3"/>
    </row>
    <row r="17" spans="15:15" x14ac:dyDescent="0.5">
      <c r="O17" s="3"/>
    </row>
    <row r="18" spans="15:15" x14ac:dyDescent="0.5">
      <c r="O18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15" sqref="G15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3" t="s">
        <v>0</v>
      </c>
      <c r="B2" s="13"/>
      <c r="C2" s="13"/>
      <c r="D2" s="13"/>
      <c r="E2" s="13"/>
      <c r="F2" s="13"/>
      <c r="G2" s="13"/>
    </row>
    <row r="3" spans="1:7" ht="22.5" x14ac:dyDescent="0.5">
      <c r="A3" s="13" t="s">
        <v>264</v>
      </c>
      <c r="B3" s="13"/>
      <c r="C3" s="13"/>
      <c r="D3" s="13"/>
      <c r="E3" s="13"/>
      <c r="F3" s="13"/>
      <c r="G3" s="13"/>
    </row>
    <row r="4" spans="1:7" ht="22.5" x14ac:dyDescent="0.5">
      <c r="A4" s="13" t="s">
        <v>2</v>
      </c>
      <c r="B4" s="13"/>
      <c r="C4" s="13"/>
      <c r="D4" s="13"/>
      <c r="E4" s="13"/>
      <c r="F4" s="13"/>
      <c r="G4" s="13"/>
    </row>
    <row r="6" spans="1:7" ht="22.5" x14ac:dyDescent="0.5">
      <c r="A6" s="11" t="s">
        <v>268</v>
      </c>
      <c r="C6" s="11" t="s">
        <v>248</v>
      </c>
      <c r="E6" s="11" t="s">
        <v>367</v>
      </c>
      <c r="G6" s="11" t="s">
        <v>13</v>
      </c>
    </row>
    <row r="7" spans="1:7" x14ac:dyDescent="0.5">
      <c r="A7" s="1" t="s">
        <v>376</v>
      </c>
      <c r="C7" s="3">
        <v>184977106106</v>
      </c>
      <c r="E7" s="5">
        <v>0.18397269521475437</v>
      </c>
      <c r="G7" s="5">
        <v>1.7926048081970294E-3</v>
      </c>
    </row>
    <row r="8" spans="1:7" x14ac:dyDescent="0.5">
      <c r="A8" s="1" t="s">
        <v>377</v>
      </c>
      <c r="C8" s="3">
        <v>654527009548</v>
      </c>
      <c r="E8" s="5">
        <v>0.65097298023678507</v>
      </c>
      <c r="G8" s="5">
        <v>6.3429917848223374E-3</v>
      </c>
    </row>
    <row r="9" spans="1:7" x14ac:dyDescent="0.5">
      <c r="A9" s="1" t="s">
        <v>378</v>
      </c>
      <c r="C9" s="3">
        <v>165955449365</v>
      </c>
      <c r="E9" s="5">
        <v>0.16505432454846056</v>
      </c>
      <c r="G9" s="5">
        <v>1.6082667890139949E-3</v>
      </c>
    </row>
    <row r="10" spans="1:7" x14ac:dyDescent="0.5">
      <c r="A10" s="1" t="s">
        <v>374</v>
      </c>
      <c r="C10" s="1">
        <v>0</v>
      </c>
      <c r="E10" s="5">
        <v>0</v>
      </c>
      <c r="G10" s="5">
        <v>0</v>
      </c>
    </row>
    <row r="11" spans="1:7" ht="22.5" thickBot="1" x14ac:dyDescent="0.55000000000000004">
      <c r="C11" s="4">
        <f>SUM(C7:C10)</f>
        <v>1005459565019</v>
      </c>
      <c r="E11" s="9">
        <f>SUM(E7:E10)</f>
        <v>1</v>
      </c>
      <c r="G11" s="8">
        <f>SUM(G7:G10)</f>
        <v>9.7438633820333617E-3</v>
      </c>
    </row>
    <row r="12" spans="1:7" ht="22.5" thickTop="1" x14ac:dyDescent="0.5"/>
    <row r="13" spans="1:7" x14ac:dyDescent="0.5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40"/>
  <sheetViews>
    <sheetView rightToLeft="1" topLeftCell="A13" workbookViewId="0">
      <selection activeCell="O36" sqref="O36:O38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264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1" t="s">
        <v>265</v>
      </c>
      <c r="B6" s="11" t="s">
        <v>265</v>
      </c>
      <c r="C6" s="11" t="s">
        <v>265</v>
      </c>
      <c r="D6" s="11" t="s">
        <v>265</v>
      </c>
      <c r="E6" s="11" t="s">
        <v>265</v>
      </c>
      <c r="F6" s="11" t="s">
        <v>265</v>
      </c>
      <c r="G6" s="11" t="s">
        <v>265</v>
      </c>
      <c r="I6" s="11" t="s">
        <v>266</v>
      </c>
      <c r="J6" s="11" t="s">
        <v>266</v>
      </c>
      <c r="K6" s="11" t="s">
        <v>266</v>
      </c>
      <c r="L6" s="11" t="s">
        <v>266</v>
      </c>
      <c r="M6" s="11" t="s">
        <v>266</v>
      </c>
      <c r="O6" s="11" t="s">
        <v>267</v>
      </c>
      <c r="P6" s="11" t="s">
        <v>267</v>
      </c>
      <c r="Q6" s="11" t="s">
        <v>267</v>
      </c>
      <c r="R6" s="11" t="s">
        <v>267</v>
      </c>
      <c r="S6" s="11" t="s">
        <v>267</v>
      </c>
    </row>
    <row r="7" spans="1:19" ht="22.5" x14ac:dyDescent="0.5">
      <c r="A7" s="14" t="s">
        <v>268</v>
      </c>
      <c r="C7" s="14" t="s">
        <v>269</v>
      </c>
      <c r="E7" s="14" t="s">
        <v>53</v>
      </c>
      <c r="G7" s="14" t="s">
        <v>54</v>
      </c>
      <c r="I7" s="14" t="s">
        <v>270</v>
      </c>
      <c r="K7" s="14" t="s">
        <v>271</v>
      </c>
      <c r="M7" s="14" t="s">
        <v>272</v>
      </c>
      <c r="O7" s="14" t="s">
        <v>270</v>
      </c>
      <c r="Q7" s="14" t="s">
        <v>271</v>
      </c>
      <c r="S7" s="14" t="s">
        <v>272</v>
      </c>
    </row>
    <row r="8" spans="1:19" x14ac:dyDescent="0.5">
      <c r="A8" s="1" t="s">
        <v>192</v>
      </c>
      <c r="C8" s="1" t="s">
        <v>273</v>
      </c>
      <c r="E8" s="1" t="s">
        <v>194</v>
      </c>
      <c r="G8" s="3">
        <v>15</v>
      </c>
      <c r="I8" s="3">
        <v>27021595208</v>
      </c>
      <c r="K8" s="1" t="s">
        <v>273</v>
      </c>
      <c r="M8" s="3">
        <v>27021595208</v>
      </c>
      <c r="O8" s="3">
        <v>27021595208</v>
      </c>
      <c r="Q8" s="1" t="s">
        <v>273</v>
      </c>
      <c r="S8" s="3">
        <v>27021595208</v>
      </c>
    </row>
    <row r="9" spans="1:19" x14ac:dyDescent="0.5">
      <c r="A9" s="1" t="s">
        <v>160</v>
      </c>
      <c r="C9" s="1" t="s">
        <v>273</v>
      </c>
      <c r="E9" s="1" t="s">
        <v>162</v>
      </c>
      <c r="G9" s="3">
        <v>18</v>
      </c>
      <c r="I9" s="3">
        <v>31173146549</v>
      </c>
      <c r="K9" s="1" t="s">
        <v>273</v>
      </c>
      <c r="M9" s="3">
        <v>31173146549</v>
      </c>
      <c r="O9" s="3">
        <v>302722464278</v>
      </c>
      <c r="Q9" s="1" t="s">
        <v>273</v>
      </c>
      <c r="S9" s="3">
        <v>302722464278</v>
      </c>
    </row>
    <row r="10" spans="1:19" x14ac:dyDescent="0.5">
      <c r="A10" s="1" t="s">
        <v>171</v>
      </c>
      <c r="C10" s="1" t="s">
        <v>273</v>
      </c>
      <c r="E10" s="1" t="s">
        <v>173</v>
      </c>
      <c r="G10" s="3">
        <v>18</v>
      </c>
      <c r="I10" s="3">
        <v>14273337263</v>
      </c>
      <c r="K10" s="1" t="s">
        <v>273</v>
      </c>
      <c r="M10" s="3">
        <v>14273337263</v>
      </c>
      <c r="O10" s="3">
        <v>209332641213</v>
      </c>
      <c r="Q10" s="1" t="s">
        <v>273</v>
      </c>
      <c r="S10" s="3">
        <v>209332641213</v>
      </c>
    </row>
    <row r="11" spans="1:19" x14ac:dyDescent="0.5">
      <c r="A11" s="1" t="s">
        <v>166</v>
      </c>
      <c r="C11" s="1" t="s">
        <v>273</v>
      </c>
      <c r="E11" s="1" t="s">
        <v>168</v>
      </c>
      <c r="G11" s="3">
        <v>18</v>
      </c>
      <c r="I11" s="3">
        <v>14714682207</v>
      </c>
      <c r="K11" s="1" t="s">
        <v>273</v>
      </c>
      <c r="M11" s="3">
        <v>14714682207</v>
      </c>
      <c r="O11" s="3">
        <v>223086820652</v>
      </c>
      <c r="Q11" s="1" t="s">
        <v>273</v>
      </c>
      <c r="S11" s="3">
        <v>223086820652</v>
      </c>
    </row>
    <row r="12" spans="1:19" x14ac:dyDescent="0.5">
      <c r="A12" s="1" t="s">
        <v>169</v>
      </c>
      <c r="C12" s="1" t="s">
        <v>273</v>
      </c>
      <c r="E12" s="1" t="s">
        <v>168</v>
      </c>
      <c r="G12" s="3">
        <v>18</v>
      </c>
      <c r="I12" s="3">
        <v>10731594314</v>
      </c>
      <c r="K12" s="1" t="s">
        <v>273</v>
      </c>
      <c r="M12" s="3">
        <v>10731594314</v>
      </c>
      <c r="O12" s="3">
        <v>47768197713</v>
      </c>
      <c r="Q12" s="1" t="s">
        <v>273</v>
      </c>
      <c r="S12" s="3">
        <v>47768197713</v>
      </c>
    </row>
    <row r="13" spans="1:19" x14ac:dyDescent="0.5">
      <c r="A13" s="1" t="s">
        <v>170</v>
      </c>
      <c r="C13" s="1" t="s">
        <v>273</v>
      </c>
      <c r="E13" s="1" t="s">
        <v>168</v>
      </c>
      <c r="G13" s="3">
        <v>18</v>
      </c>
      <c r="I13" s="3">
        <v>22072023310</v>
      </c>
      <c r="K13" s="1" t="s">
        <v>273</v>
      </c>
      <c r="M13" s="3">
        <v>22072023310</v>
      </c>
      <c r="O13" s="3">
        <v>313630230978</v>
      </c>
      <c r="Q13" s="1" t="s">
        <v>273</v>
      </c>
      <c r="S13" s="3">
        <v>313630230978</v>
      </c>
    </row>
    <row r="14" spans="1:19" x14ac:dyDescent="0.5">
      <c r="A14" s="1" t="s">
        <v>174</v>
      </c>
      <c r="C14" s="1" t="s">
        <v>273</v>
      </c>
      <c r="E14" s="1" t="s">
        <v>176</v>
      </c>
      <c r="G14" s="3">
        <v>18</v>
      </c>
      <c r="I14" s="3">
        <v>14989154916</v>
      </c>
      <c r="K14" s="1" t="s">
        <v>273</v>
      </c>
      <c r="M14" s="3">
        <v>14989154916</v>
      </c>
      <c r="O14" s="3">
        <v>231755860236</v>
      </c>
      <c r="Q14" s="1" t="s">
        <v>273</v>
      </c>
      <c r="S14" s="3">
        <v>231755860236</v>
      </c>
    </row>
    <row r="15" spans="1:19" x14ac:dyDescent="0.5">
      <c r="A15" s="1" t="s">
        <v>56</v>
      </c>
      <c r="C15" s="1" t="s">
        <v>273</v>
      </c>
      <c r="E15" s="1" t="s">
        <v>59</v>
      </c>
      <c r="G15" s="3">
        <v>16</v>
      </c>
      <c r="I15" s="3">
        <v>14267118</v>
      </c>
      <c r="K15" s="1" t="s">
        <v>273</v>
      </c>
      <c r="M15" s="3">
        <v>14267118</v>
      </c>
      <c r="O15" s="3">
        <v>121332362</v>
      </c>
      <c r="Q15" s="1" t="s">
        <v>273</v>
      </c>
      <c r="S15" s="3">
        <v>121332362</v>
      </c>
    </row>
    <row r="16" spans="1:19" x14ac:dyDescent="0.5">
      <c r="A16" s="1" t="s">
        <v>151</v>
      </c>
      <c r="C16" s="1" t="s">
        <v>273</v>
      </c>
      <c r="E16" s="1" t="s">
        <v>153</v>
      </c>
      <c r="G16" s="3">
        <v>16</v>
      </c>
      <c r="I16" s="3">
        <v>4671319609</v>
      </c>
      <c r="K16" s="1" t="s">
        <v>273</v>
      </c>
      <c r="M16" s="3">
        <v>4671319609</v>
      </c>
      <c r="O16" s="3">
        <v>39836038805</v>
      </c>
      <c r="Q16" s="1" t="s">
        <v>273</v>
      </c>
      <c r="S16" s="3">
        <v>39836038805</v>
      </c>
    </row>
    <row r="17" spans="1:19" x14ac:dyDescent="0.5">
      <c r="A17" s="1" t="s">
        <v>63</v>
      </c>
      <c r="C17" s="1" t="s">
        <v>273</v>
      </c>
      <c r="E17" s="1" t="s">
        <v>65</v>
      </c>
      <c r="G17" s="3">
        <v>19</v>
      </c>
      <c r="I17" s="3">
        <v>34127595870</v>
      </c>
      <c r="K17" s="1" t="s">
        <v>273</v>
      </c>
      <c r="M17" s="3">
        <v>34127595870</v>
      </c>
      <c r="O17" s="3">
        <v>197526974630</v>
      </c>
      <c r="Q17" s="1" t="s">
        <v>273</v>
      </c>
      <c r="S17" s="3">
        <v>197526974630</v>
      </c>
    </row>
    <row r="18" spans="1:19" x14ac:dyDescent="0.5">
      <c r="A18" s="1" t="s">
        <v>158</v>
      </c>
      <c r="C18" s="1" t="s">
        <v>273</v>
      </c>
      <c r="E18" s="1" t="s">
        <v>159</v>
      </c>
      <c r="G18" s="3">
        <v>16</v>
      </c>
      <c r="I18" s="3">
        <v>104865</v>
      </c>
      <c r="K18" s="1" t="s">
        <v>273</v>
      </c>
      <c r="M18" s="3">
        <v>104865</v>
      </c>
      <c r="O18" s="3">
        <v>1936210</v>
      </c>
      <c r="Q18" s="1" t="s">
        <v>273</v>
      </c>
      <c r="S18" s="3">
        <v>1936210</v>
      </c>
    </row>
    <row r="19" spans="1:19" x14ac:dyDescent="0.5">
      <c r="A19" s="1" t="s">
        <v>66</v>
      </c>
      <c r="C19" s="1" t="s">
        <v>273</v>
      </c>
      <c r="E19" s="1" t="s">
        <v>62</v>
      </c>
      <c r="G19" s="3">
        <v>20</v>
      </c>
      <c r="I19" s="3">
        <v>26893844759</v>
      </c>
      <c r="K19" s="1" t="s">
        <v>273</v>
      </c>
      <c r="M19" s="3">
        <v>26893844759</v>
      </c>
      <c r="O19" s="3">
        <v>161719305603</v>
      </c>
      <c r="Q19" s="1" t="s">
        <v>273</v>
      </c>
      <c r="S19" s="3">
        <v>161719305603</v>
      </c>
    </row>
    <row r="20" spans="1:19" x14ac:dyDescent="0.5">
      <c r="A20" s="1" t="s">
        <v>60</v>
      </c>
      <c r="C20" s="1" t="s">
        <v>273</v>
      </c>
      <c r="E20" s="1" t="s">
        <v>62</v>
      </c>
      <c r="G20" s="3">
        <v>20</v>
      </c>
      <c r="I20" s="3">
        <v>105859355</v>
      </c>
      <c r="K20" s="1" t="s">
        <v>273</v>
      </c>
      <c r="M20" s="3">
        <v>105859355</v>
      </c>
      <c r="O20" s="3">
        <v>125886852</v>
      </c>
      <c r="Q20" s="1" t="s">
        <v>273</v>
      </c>
      <c r="S20" s="3">
        <v>125886852</v>
      </c>
    </row>
    <row r="21" spans="1:19" x14ac:dyDescent="0.5">
      <c r="A21" s="1" t="s">
        <v>145</v>
      </c>
      <c r="C21" s="1" t="s">
        <v>273</v>
      </c>
      <c r="E21" s="1" t="s">
        <v>147</v>
      </c>
      <c r="G21" s="3">
        <v>18</v>
      </c>
      <c r="I21" s="3">
        <v>45638684</v>
      </c>
      <c r="K21" s="1" t="s">
        <v>273</v>
      </c>
      <c r="M21" s="3">
        <v>45638684</v>
      </c>
      <c r="O21" s="3">
        <v>403855351</v>
      </c>
      <c r="Q21" s="1" t="s">
        <v>273</v>
      </c>
      <c r="S21" s="3">
        <v>403855351</v>
      </c>
    </row>
    <row r="22" spans="1:19" x14ac:dyDescent="0.5">
      <c r="A22" s="1" t="s">
        <v>163</v>
      </c>
      <c r="C22" s="1" t="s">
        <v>273</v>
      </c>
      <c r="E22" s="1" t="s">
        <v>165</v>
      </c>
      <c r="G22" s="3">
        <v>17</v>
      </c>
      <c r="I22" s="3">
        <v>209571956</v>
      </c>
      <c r="K22" s="1" t="s">
        <v>273</v>
      </c>
      <c r="M22" s="3">
        <v>209571956</v>
      </c>
      <c r="O22" s="3">
        <v>1381484520</v>
      </c>
      <c r="Q22" s="1" t="s">
        <v>273</v>
      </c>
      <c r="S22" s="3">
        <v>1381484520</v>
      </c>
    </row>
    <row r="23" spans="1:19" x14ac:dyDescent="0.5">
      <c r="A23" s="1" t="s">
        <v>157</v>
      </c>
      <c r="C23" s="1" t="s">
        <v>273</v>
      </c>
      <c r="E23" s="1" t="s">
        <v>69</v>
      </c>
      <c r="G23" s="3">
        <v>20</v>
      </c>
      <c r="I23" s="3">
        <v>50593045308</v>
      </c>
      <c r="K23" s="1" t="s">
        <v>273</v>
      </c>
      <c r="M23" s="3">
        <v>50593045308</v>
      </c>
      <c r="O23" s="3">
        <v>423120046107</v>
      </c>
      <c r="Q23" s="1" t="s">
        <v>273</v>
      </c>
      <c r="S23" s="3">
        <v>423120046107</v>
      </c>
    </row>
    <row r="24" spans="1:19" x14ac:dyDescent="0.5">
      <c r="A24" s="1" t="s">
        <v>156</v>
      </c>
      <c r="C24" s="1" t="s">
        <v>273</v>
      </c>
      <c r="E24" s="1" t="s">
        <v>69</v>
      </c>
      <c r="G24" s="3">
        <v>20</v>
      </c>
      <c r="I24" s="3">
        <v>54206834</v>
      </c>
      <c r="K24" s="1" t="s">
        <v>273</v>
      </c>
      <c r="M24" s="3">
        <v>54206834</v>
      </c>
      <c r="O24" s="3">
        <v>453342907</v>
      </c>
      <c r="Q24" s="1" t="s">
        <v>273</v>
      </c>
      <c r="S24" s="3">
        <v>453342907</v>
      </c>
    </row>
    <row r="25" spans="1:19" x14ac:dyDescent="0.5">
      <c r="A25" s="1" t="s">
        <v>155</v>
      </c>
      <c r="C25" s="1" t="s">
        <v>273</v>
      </c>
      <c r="E25" s="1" t="s">
        <v>69</v>
      </c>
      <c r="G25" s="3">
        <v>20</v>
      </c>
      <c r="I25" s="3">
        <v>158302027</v>
      </c>
      <c r="K25" s="1" t="s">
        <v>273</v>
      </c>
      <c r="M25" s="3">
        <v>158302027</v>
      </c>
      <c r="O25" s="3">
        <v>343194155</v>
      </c>
      <c r="Q25" s="1" t="s">
        <v>273</v>
      </c>
      <c r="S25" s="3">
        <v>343194155</v>
      </c>
    </row>
    <row r="26" spans="1:19" x14ac:dyDescent="0.5">
      <c r="A26" s="1" t="s">
        <v>154</v>
      </c>
      <c r="C26" s="1" t="s">
        <v>273</v>
      </c>
      <c r="E26" s="1" t="s">
        <v>69</v>
      </c>
      <c r="G26" s="3">
        <v>20</v>
      </c>
      <c r="I26" s="3">
        <v>9034472377</v>
      </c>
      <c r="K26" s="1" t="s">
        <v>273</v>
      </c>
      <c r="M26" s="3">
        <v>9034472377</v>
      </c>
      <c r="O26" s="3">
        <v>75557151089</v>
      </c>
      <c r="Q26" s="1" t="s">
        <v>273</v>
      </c>
      <c r="S26" s="3">
        <v>75557151089</v>
      </c>
    </row>
    <row r="27" spans="1:19" x14ac:dyDescent="0.5">
      <c r="A27" s="1" t="s">
        <v>72</v>
      </c>
      <c r="C27" s="1" t="s">
        <v>273</v>
      </c>
      <c r="E27" s="1" t="s">
        <v>69</v>
      </c>
      <c r="G27" s="3">
        <v>20</v>
      </c>
      <c r="I27" s="3">
        <v>17153138358</v>
      </c>
      <c r="K27" s="1" t="s">
        <v>273</v>
      </c>
      <c r="M27" s="3">
        <v>17153138358</v>
      </c>
      <c r="O27" s="3">
        <v>142803978560</v>
      </c>
      <c r="Q27" s="1" t="s">
        <v>273</v>
      </c>
      <c r="S27" s="3">
        <v>142803978560</v>
      </c>
    </row>
    <row r="28" spans="1:19" x14ac:dyDescent="0.5">
      <c r="A28" s="1" t="s">
        <v>70</v>
      </c>
      <c r="C28" s="1" t="s">
        <v>273</v>
      </c>
      <c r="E28" s="1" t="s">
        <v>69</v>
      </c>
      <c r="G28" s="3">
        <v>20</v>
      </c>
      <c r="I28" s="3">
        <v>153134308</v>
      </c>
      <c r="K28" s="1" t="s">
        <v>273</v>
      </c>
      <c r="M28" s="3">
        <v>153134308</v>
      </c>
      <c r="O28" s="3">
        <v>859844184</v>
      </c>
      <c r="Q28" s="1" t="s">
        <v>273</v>
      </c>
      <c r="S28" s="3">
        <v>859844184</v>
      </c>
    </row>
    <row r="29" spans="1:19" x14ac:dyDescent="0.5">
      <c r="A29" s="1" t="s">
        <v>67</v>
      </c>
      <c r="C29" s="1" t="s">
        <v>273</v>
      </c>
      <c r="E29" s="1" t="s">
        <v>69</v>
      </c>
      <c r="G29" s="3">
        <v>20</v>
      </c>
      <c r="I29" s="3">
        <v>9034472377</v>
      </c>
      <c r="K29" s="1" t="s">
        <v>273</v>
      </c>
      <c r="M29" s="3">
        <v>9034472377</v>
      </c>
      <c r="O29" s="3">
        <v>75557151089</v>
      </c>
      <c r="Q29" s="1" t="s">
        <v>273</v>
      </c>
      <c r="S29" s="3">
        <v>75557151089</v>
      </c>
    </row>
    <row r="30" spans="1:19" x14ac:dyDescent="0.5">
      <c r="A30" s="1" t="s">
        <v>73</v>
      </c>
      <c r="C30" s="1" t="s">
        <v>273</v>
      </c>
      <c r="E30" s="1" t="s">
        <v>69</v>
      </c>
      <c r="G30" s="3">
        <v>20</v>
      </c>
      <c r="I30" s="3">
        <v>88471887104</v>
      </c>
      <c r="K30" s="1" t="s">
        <v>273</v>
      </c>
      <c r="M30" s="3">
        <v>88471887104</v>
      </c>
      <c r="O30" s="3">
        <v>144046851484</v>
      </c>
      <c r="Q30" s="1" t="s">
        <v>273</v>
      </c>
      <c r="S30" s="3">
        <v>144046851484</v>
      </c>
    </row>
    <row r="31" spans="1:19" x14ac:dyDescent="0.5">
      <c r="A31" s="1" t="s">
        <v>71</v>
      </c>
      <c r="C31" s="1" t="s">
        <v>273</v>
      </c>
      <c r="E31" s="1" t="s">
        <v>69</v>
      </c>
      <c r="G31" s="3">
        <v>20</v>
      </c>
      <c r="I31" s="3">
        <v>90344723</v>
      </c>
      <c r="K31" s="1" t="s">
        <v>273</v>
      </c>
      <c r="M31" s="3">
        <v>90344723</v>
      </c>
      <c r="O31" s="3">
        <v>14192150331</v>
      </c>
      <c r="Q31" s="1" t="s">
        <v>273</v>
      </c>
      <c r="S31" s="3">
        <v>14192150331</v>
      </c>
    </row>
    <row r="32" spans="1:19" x14ac:dyDescent="0.5">
      <c r="A32" s="1" t="s">
        <v>148</v>
      </c>
      <c r="C32" s="1" t="s">
        <v>273</v>
      </c>
      <c r="E32" s="1" t="s">
        <v>150</v>
      </c>
      <c r="G32" s="3">
        <v>18</v>
      </c>
      <c r="I32" s="3">
        <v>7681223</v>
      </c>
      <c r="K32" s="1" t="s">
        <v>273</v>
      </c>
      <c r="M32" s="3">
        <v>7681223</v>
      </c>
      <c r="O32" s="3">
        <v>67078726</v>
      </c>
      <c r="Q32" s="1" t="s">
        <v>273</v>
      </c>
      <c r="S32" s="3">
        <v>67078726</v>
      </c>
    </row>
    <row r="33" spans="1:19" x14ac:dyDescent="0.5">
      <c r="A33" s="1" t="s">
        <v>274</v>
      </c>
      <c r="C33" s="1" t="s">
        <v>273</v>
      </c>
      <c r="E33" s="1" t="s">
        <v>275</v>
      </c>
      <c r="G33" s="3">
        <v>21</v>
      </c>
      <c r="I33" s="3">
        <v>68591709</v>
      </c>
      <c r="K33" s="1" t="s">
        <v>273</v>
      </c>
      <c r="M33" s="3">
        <v>68591709</v>
      </c>
      <c r="O33" s="3">
        <v>6024829868</v>
      </c>
      <c r="Q33" s="1" t="s">
        <v>273</v>
      </c>
      <c r="S33" s="3">
        <v>6024829868</v>
      </c>
    </row>
    <row r="34" spans="1:19" x14ac:dyDescent="0.5">
      <c r="A34" s="1" t="s">
        <v>276</v>
      </c>
      <c r="C34" s="1" t="s">
        <v>273</v>
      </c>
      <c r="E34" s="1" t="s">
        <v>277</v>
      </c>
      <c r="G34" s="3">
        <v>21</v>
      </c>
      <c r="I34" s="3">
        <v>0</v>
      </c>
      <c r="K34" s="1" t="s">
        <v>273</v>
      </c>
      <c r="M34" s="3">
        <v>0</v>
      </c>
      <c r="O34" s="3">
        <v>609197655</v>
      </c>
      <c r="Q34" s="1" t="s">
        <v>273</v>
      </c>
      <c r="S34" s="3">
        <v>609197655</v>
      </c>
    </row>
    <row r="35" spans="1:19" x14ac:dyDescent="0.5">
      <c r="A35" s="1" t="s">
        <v>278</v>
      </c>
      <c r="C35" s="1" t="s">
        <v>273</v>
      </c>
      <c r="E35" s="1" t="s">
        <v>279</v>
      </c>
      <c r="G35" s="3">
        <v>18</v>
      </c>
      <c r="I35" s="3">
        <v>0</v>
      </c>
      <c r="K35" s="1" t="s">
        <v>273</v>
      </c>
      <c r="M35" s="3">
        <v>0</v>
      </c>
      <c r="O35" s="3">
        <v>50674571755</v>
      </c>
      <c r="Q35" s="1" t="s">
        <v>273</v>
      </c>
      <c r="S35" s="3">
        <v>50674571755</v>
      </c>
    </row>
    <row r="36" spans="1:19" x14ac:dyDescent="0.5">
      <c r="A36" s="1" t="s">
        <v>251</v>
      </c>
      <c r="C36" s="3">
        <v>1</v>
      </c>
      <c r="E36" s="1" t="s">
        <v>273</v>
      </c>
      <c r="G36" s="1">
        <v>0</v>
      </c>
      <c r="I36" s="3">
        <v>65996704206</v>
      </c>
      <c r="K36" s="3">
        <v>0</v>
      </c>
      <c r="M36" s="3">
        <v>65996704206</v>
      </c>
      <c r="O36" s="3">
        <v>81451285738</v>
      </c>
      <c r="Q36" s="3">
        <v>0</v>
      </c>
      <c r="S36" s="3">
        <v>81451285738</v>
      </c>
    </row>
    <row r="37" spans="1:19" x14ac:dyDescent="0.5">
      <c r="A37" s="1" t="s">
        <v>255</v>
      </c>
      <c r="C37" s="3">
        <v>1</v>
      </c>
      <c r="E37" s="1" t="s">
        <v>273</v>
      </c>
      <c r="G37" s="1">
        <v>0</v>
      </c>
      <c r="I37" s="3">
        <v>90122679272</v>
      </c>
      <c r="K37" s="3">
        <v>0</v>
      </c>
      <c r="M37" s="3">
        <v>90122679272</v>
      </c>
      <c r="O37" s="3">
        <v>357131944454</v>
      </c>
      <c r="Q37" s="3">
        <v>0</v>
      </c>
      <c r="S37" s="3">
        <v>357131944454</v>
      </c>
    </row>
    <row r="38" spans="1:19" x14ac:dyDescent="0.5">
      <c r="A38" s="1" t="s">
        <v>261</v>
      </c>
      <c r="C38" s="3">
        <v>17</v>
      </c>
      <c r="E38" s="1" t="s">
        <v>273</v>
      </c>
      <c r="G38" s="1">
        <v>8</v>
      </c>
      <c r="I38" s="3">
        <v>9836065887</v>
      </c>
      <c r="K38" s="3">
        <v>36414007</v>
      </c>
      <c r="M38" s="3">
        <v>9799651880</v>
      </c>
      <c r="O38" s="3">
        <v>9836545887</v>
      </c>
      <c r="Q38" s="3">
        <v>36414007</v>
      </c>
      <c r="S38" s="3">
        <v>9800131880</v>
      </c>
    </row>
    <row r="39" spans="1:19" ht="22.5" thickBot="1" x14ac:dyDescent="0.55000000000000004">
      <c r="I39" s="4">
        <f>SUM(I8:I38)</f>
        <v>541818461696</v>
      </c>
      <c r="K39" s="4">
        <f>SUM(K8:K38)</f>
        <v>36414007</v>
      </c>
      <c r="M39" s="4">
        <f>SUM(M8:M38)</f>
        <v>541782047689</v>
      </c>
      <c r="O39" s="4">
        <f>SUM(O8:O38)</f>
        <v>3139163788600</v>
      </c>
      <c r="Q39" s="4">
        <f>SUM(Q8:Q38)</f>
        <v>36414007</v>
      </c>
      <c r="S39" s="4">
        <f>SUM(S8:S38)</f>
        <v>3139127374593</v>
      </c>
    </row>
    <row r="40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3"/>
  <sheetViews>
    <sheetView rightToLeft="1" topLeftCell="A25" workbookViewId="0">
      <selection activeCell="M18" sqref="M18"/>
    </sheetView>
  </sheetViews>
  <sheetFormatPr defaultRowHeight="21.75" x14ac:dyDescent="0.5"/>
  <cols>
    <col min="1" max="1" width="28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264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0" t="s">
        <v>3</v>
      </c>
      <c r="C6" s="11" t="s">
        <v>280</v>
      </c>
      <c r="D6" s="11" t="s">
        <v>280</v>
      </c>
      <c r="E6" s="11" t="s">
        <v>280</v>
      </c>
      <c r="F6" s="11" t="s">
        <v>280</v>
      </c>
      <c r="G6" s="11" t="s">
        <v>280</v>
      </c>
      <c r="I6" s="11" t="s">
        <v>266</v>
      </c>
      <c r="J6" s="11" t="s">
        <v>266</v>
      </c>
      <c r="K6" s="11" t="s">
        <v>266</v>
      </c>
      <c r="L6" s="11" t="s">
        <v>266</v>
      </c>
      <c r="M6" s="11" t="s">
        <v>266</v>
      </c>
      <c r="O6" s="11" t="s">
        <v>267</v>
      </c>
      <c r="P6" s="11" t="s">
        <v>267</v>
      </c>
      <c r="Q6" s="11" t="s">
        <v>267</v>
      </c>
      <c r="R6" s="11" t="s">
        <v>267</v>
      </c>
      <c r="S6" s="11" t="s">
        <v>267</v>
      </c>
    </row>
    <row r="7" spans="1:19" ht="22.5" x14ac:dyDescent="0.5">
      <c r="A7" s="11" t="s">
        <v>3</v>
      </c>
      <c r="C7" s="14" t="s">
        <v>281</v>
      </c>
      <c r="E7" s="14" t="s">
        <v>282</v>
      </c>
      <c r="G7" s="14" t="s">
        <v>283</v>
      </c>
      <c r="I7" s="14" t="s">
        <v>284</v>
      </c>
      <c r="K7" s="14" t="s">
        <v>271</v>
      </c>
      <c r="M7" s="14" t="s">
        <v>285</v>
      </c>
      <c r="O7" s="14" t="s">
        <v>284</v>
      </c>
      <c r="Q7" s="14" t="s">
        <v>271</v>
      </c>
      <c r="S7" s="14" t="s">
        <v>285</v>
      </c>
    </row>
    <row r="8" spans="1:19" x14ac:dyDescent="0.5">
      <c r="A8" s="1" t="s">
        <v>37</v>
      </c>
      <c r="C8" s="1" t="s">
        <v>286</v>
      </c>
      <c r="E8" s="3">
        <v>440871</v>
      </c>
      <c r="G8" s="3">
        <v>1600</v>
      </c>
      <c r="I8" s="3">
        <v>0</v>
      </c>
      <c r="K8" s="3">
        <v>0</v>
      </c>
      <c r="M8" s="3">
        <v>0</v>
      </c>
      <c r="O8" s="3">
        <v>705393600</v>
      </c>
      <c r="Q8" s="3">
        <v>29179118</v>
      </c>
      <c r="S8" s="3">
        <v>676214482</v>
      </c>
    </row>
    <row r="9" spans="1:19" x14ac:dyDescent="0.5">
      <c r="A9" s="1" t="s">
        <v>28</v>
      </c>
      <c r="C9" s="1" t="s">
        <v>287</v>
      </c>
      <c r="E9" s="3">
        <v>3935486</v>
      </c>
      <c r="G9" s="3">
        <v>500</v>
      </c>
      <c r="I9" s="3">
        <v>0</v>
      </c>
      <c r="K9" s="3">
        <v>0</v>
      </c>
      <c r="M9" s="3">
        <v>0</v>
      </c>
      <c r="O9" s="3">
        <v>1967743000</v>
      </c>
      <c r="Q9" s="3">
        <v>22648362</v>
      </c>
      <c r="S9" s="3">
        <v>1945094638</v>
      </c>
    </row>
    <row r="10" spans="1:19" x14ac:dyDescent="0.5">
      <c r="A10" s="1" t="s">
        <v>29</v>
      </c>
      <c r="C10" s="1" t="s">
        <v>6</v>
      </c>
      <c r="E10" s="3">
        <v>14000000</v>
      </c>
      <c r="G10" s="3">
        <v>800</v>
      </c>
      <c r="I10" s="3">
        <v>11200000000</v>
      </c>
      <c r="K10" s="3">
        <v>1598120963</v>
      </c>
      <c r="M10" s="3">
        <v>9601879037</v>
      </c>
      <c r="O10" s="3">
        <v>11200000000</v>
      </c>
      <c r="Q10" s="3">
        <v>1598120963</v>
      </c>
      <c r="S10" s="3">
        <v>9601879037</v>
      </c>
    </row>
    <row r="11" spans="1:19" x14ac:dyDescent="0.5">
      <c r="A11" s="1" t="s">
        <v>288</v>
      </c>
      <c r="C11" s="1" t="s">
        <v>289</v>
      </c>
      <c r="E11" s="3">
        <v>17817383</v>
      </c>
      <c r="G11" s="3">
        <v>490</v>
      </c>
      <c r="I11" s="3">
        <v>0</v>
      </c>
      <c r="K11" s="3">
        <v>0</v>
      </c>
      <c r="M11" s="3">
        <v>0</v>
      </c>
      <c r="O11" s="3">
        <v>8730517670</v>
      </c>
      <c r="Q11" s="3">
        <v>0</v>
      </c>
      <c r="S11" s="3">
        <v>8730517670</v>
      </c>
    </row>
    <row r="12" spans="1:19" x14ac:dyDescent="0.5">
      <c r="A12" s="1" t="s">
        <v>290</v>
      </c>
      <c r="C12" s="1" t="s">
        <v>291</v>
      </c>
      <c r="E12" s="3">
        <v>5065493</v>
      </c>
      <c r="G12" s="3">
        <v>500</v>
      </c>
      <c r="I12" s="3">
        <v>0</v>
      </c>
      <c r="K12" s="3">
        <v>0</v>
      </c>
      <c r="M12" s="3">
        <v>0</v>
      </c>
      <c r="O12" s="3">
        <v>2532746500</v>
      </c>
      <c r="Q12" s="3">
        <v>150137035</v>
      </c>
      <c r="S12" s="3">
        <v>2382609465</v>
      </c>
    </row>
    <row r="13" spans="1:19" x14ac:dyDescent="0.5">
      <c r="A13" s="1" t="s">
        <v>18</v>
      </c>
      <c r="C13" s="1" t="s">
        <v>292</v>
      </c>
      <c r="E13" s="3">
        <v>569044</v>
      </c>
      <c r="G13" s="3">
        <v>200</v>
      </c>
      <c r="I13" s="3">
        <v>113808800</v>
      </c>
      <c r="K13" s="3">
        <v>16124586</v>
      </c>
      <c r="M13" s="3">
        <v>97684214</v>
      </c>
      <c r="O13" s="3">
        <v>113808800</v>
      </c>
      <c r="Q13" s="3">
        <v>16124586</v>
      </c>
      <c r="S13" s="3">
        <v>97684214</v>
      </c>
    </row>
    <row r="14" spans="1:19" x14ac:dyDescent="0.5">
      <c r="A14" s="1" t="s">
        <v>15</v>
      </c>
      <c r="C14" s="1" t="s">
        <v>292</v>
      </c>
      <c r="E14" s="3">
        <v>426382</v>
      </c>
      <c r="G14" s="3">
        <v>700</v>
      </c>
      <c r="I14" s="3">
        <v>298467400</v>
      </c>
      <c r="K14" s="3">
        <v>42287268</v>
      </c>
      <c r="M14" s="3">
        <v>256180132</v>
      </c>
      <c r="O14" s="3">
        <v>298467400</v>
      </c>
      <c r="Q14" s="3">
        <v>42287268</v>
      </c>
      <c r="S14" s="3">
        <v>256180132</v>
      </c>
    </row>
    <row r="15" spans="1:19" x14ac:dyDescent="0.5">
      <c r="A15" s="1" t="s">
        <v>38</v>
      </c>
      <c r="C15" s="1" t="s">
        <v>293</v>
      </c>
      <c r="E15" s="3">
        <v>9613827</v>
      </c>
      <c r="G15" s="3">
        <v>860</v>
      </c>
      <c r="I15" s="3">
        <v>0</v>
      </c>
      <c r="K15" s="3">
        <v>0</v>
      </c>
      <c r="M15" s="3">
        <v>0</v>
      </c>
      <c r="O15" s="3">
        <v>8267891220</v>
      </c>
      <c r="Q15" s="3">
        <v>0</v>
      </c>
      <c r="S15" s="3">
        <v>8267891220</v>
      </c>
    </row>
    <row r="16" spans="1:19" x14ac:dyDescent="0.5">
      <c r="A16" s="1" t="s">
        <v>294</v>
      </c>
      <c r="C16" s="1" t="s">
        <v>295</v>
      </c>
      <c r="E16" s="3">
        <v>380000</v>
      </c>
      <c r="G16" s="3">
        <v>2080</v>
      </c>
      <c r="I16" s="3">
        <v>0</v>
      </c>
      <c r="K16" s="3">
        <v>0</v>
      </c>
      <c r="M16" s="3">
        <v>0</v>
      </c>
      <c r="O16" s="3">
        <v>790400000</v>
      </c>
      <c r="Q16" s="3">
        <v>0</v>
      </c>
      <c r="S16" s="3">
        <v>790400000</v>
      </c>
    </row>
    <row r="17" spans="1:19" x14ac:dyDescent="0.5">
      <c r="A17" s="1" t="s">
        <v>24</v>
      </c>
      <c r="C17" s="1" t="s">
        <v>296</v>
      </c>
      <c r="E17" s="3">
        <v>6124931</v>
      </c>
      <c r="G17" s="3">
        <v>250</v>
      </c>
      <c r="I17" s="3">
        <v>0</v>
      </c>
      <c r="K17" s="3">
        <v>0</v>
      </c>
      <c r="M17" s="3">
        <v>0</v>
      </c>
      <c r="O17" s="3">
        <v>1531232750</v>
      </c>
      <c r="Q17" s="3">
        <v>0</v>
      </c>
      <c r="S17" s="3">
        <v>1531232750</v>
      </c>
    </row>
    <row r="18" spans="1:19" x14ac:dyDescent="0.5">
      <c r="A18" s="1" t="s">
        <v>39</v>
      </c>
      <c r="C18" s="1" t="s">
        <v>297</v>
      </c>
      <c r="E18" s="3">
        <v>5001056</v>
      </c>
      <c r="G18" s="3">
        <v>1850</v>
      </c>
      <c r="I18" s="3">
        <v>9251953600</v>
      </c>
      <c r="K18" s="3">
        <v>192361208</v>
      </c>
      <c r="M18" s="3">
        <v>9059592392</v>
      </c>
      <c r="O18" s="3">
        <v>9251953600</v>
      </c>
      <c r="Q18" s="3">
        <v>192361208</v>
      </c>
      <c r="S18" s="3">
        <v>9059592392</v>
      </c>
    </row>
    <row r="19" spans="1:19" x14ac:dyDescent="0.5">
      <c r="A19" s="1" t="s">
        <v>17</v>
      </c>
      <c r="C19" s="1" t="s">
        <v>159</v>
      </c>
      <c r="E19" s="3">
        <v>486269</v>
      </c>
      <c r="G19" s="3">
        <v>2400</v>
      </c>
      <c r="I19" s="3">
        <v>1167045600</v>
      </c>
      <c r="K19" s="3">
        <v>147974681</v>
      </c>
      <c r="M19" s="3">
        <v>1019070919</v>
      </c>
      <c r="O19" s="3">
        <v>1167045600</v>
      </c>
      <c r="Q19" s="3">
        <v>147974681</v>
      </c>
      <c r="S19" s="3">
        <v>1019070919</v>
      </c>
    </row>
    <row r="20" spans="1:19" x14ac:dyDescent="0.5">
      <c r="A20" s="1" t="s">
        <v>21</v>
      </c>
      <c r="C20" s="1" t="s">
        <v>298</v>
      </c>
      <c r="E20" s="3">
        <v>1329224</v>
      </c>
      <c r="G20" s="3">
        <v>370</v>
      </c>
      <c r="I20" s="3">
        <v>0</v>
      </c>
      <c r="K20" s="3">
        <v>0</v>
      </c>
      <c r="M20" s="3">
        <v>0</v>
      </c>
      <c r="O20" s="3">
        <v>491812880</v>
      </c>
      <c r="Q20" s="3">
        <v>0</v>
      </c>
      <c r="S20" s="3">
        <v>491812880</v>
      </c>
    </row>
    <row r="21" spans="1:19" x14ac:dyDescent="0.5">
      <c r="A21" s="1" t="s">
        <v>299</v>
      </c>
      <c r="C21" s="1" t="s">
        <v>300</v>
      </c>
      <c r="E21" s="3">
        <v>444523</v>
      </c>
      <c r="G21" s="3">
        <v>1650</v>
      </c>
      <c r="I21" s="3">
        <v>0</v>
      </c>
      <c r="K21" s="3">
        <v>0</v>
      </c>
      <c r="M21" s="3">
        <v>0</v>
      </c>
      <c r="O21" s="3">
        <v>733462950</v>
      </c>
      <c r="Q21" s="3">
        <v>29878254</v>
      </c>
      <c r="S21" s="3">
        <v>703584696</v>
      </c>
    </row>
    <row r="22" spans="1:19" x14ac:dyDescent="0.5">
      <c r="A22" s="1" t="s">
        <v>301</v>
      </c>
      <c r="C22" s="1" t="s">
        <v>302</v>
      </c>
      <c r="E22" s="3">
        <v>6374848</v>
      </c>
      <c r="G22" s="3">
        <v>620</v>
      </c>
      <c r="I22" s="3">
        <v>0</v>
      </c>
      <c r="K22" s="3">
        <v>0</v>
      </c>
      <c r="M22" s="3">
        <v>0</v>
      </c>
      <c r="O22" s="3">
        <v>3952405760</v>
      </c>
      <c r="Q22" s="3">
        <v>198006014</v>
      </c>
      <c r="S22" s="3">
        <v>3754399746</v>
      </c>
    </row>
    <row r="23" spans="1:19" x14ac:dyDescent="0.5">
      <c r="A23" s="1" t="s">
        <v>22</v>
      </c>
      <c r="C23" s="1" t="s">
        <v>303</v>
      </c>
      <c r="E23" s="3">
        <v>11058544</v>
      </c>
      <c r="G23" s="3">
        <v>750</v>
      </c>
      <c r="I23" s="3">
        <v>0</v>
      </c>
      <c r="K23" s="3">
        <v>0</v>
      </c>
      <c r="M23" s="3">
        <v>0</v>
      </c>
      <c r="O23" s="3">
        <v>8293908000</v>
      </c>
      <c r="Q23" s="3">
        <v>0</v>
      </c>
      <c r="S23" s="3">
        <v>8293908000</v>
      </c>
    </row>
    <row r="24" spans="1:19" x14ac:dyDescent="0.5">
      <c r="A24" s="1" t="s">
        <v>20</v>
      </c>
      <c r="C24" s="1" t="s">
        <v>304</v>
      </c>
      <c r="E24" s="3">
        <v>797212</v>
      </c>
      <c r="G24" s="3">
        <v>5500</v>
      </c>
      <c r="I24" s="3">
        <v>0</v>
      </c>
      <c r="K24" s="3">
        <v>0</v>
      </c>
      <c r="M24" s="3">
        <v>0</v>
      </c>
      <c r="O24" s="3">
        <v>4384666000</v>
      </c>
      <c r="Q24" s="3">
        <v>483622514</v>
      </c>
      <c r="S24" s="3">
        <v>3901043486</v>
      </c>
    </row>
    <row r="25" spans="1:19" x14ac:dyDescent="0.5">
      <c r="A25" s="1" t="s">
        <v>35</v>
      </c>
      <c r="C25" s="1" t="s">
        <v>191</v>
      </c>
      <c r="E25" s="3">
        <v>302021</v>
      </c>
      <c r="G25" s="3">
        <v>2770</v>
      </c>
      <c r="I25" s="3">
        <v>836598170</v>
      </c>
      <c r="K25" s="3">
        <v>78885187</v>
      </c>
      <c r="M25" s="3">
        <v>757712983</v>
      </c>
      <c r="O25" s="3">
        <v>836598170</v>
      </c>
      <c r="Q25" s="3">
        <v>78885187</v>
      </c>
      <c r="S25" s="3">
        <v>757712983</v>
      </c>
    </row>
    <row r="26" spans="1:19" x14ac:dyDescent="0.5">
      <c r="A26" s="1" t="s">
        <v>40</v>
      </c>
      <c r="C26" s="1" t="s">
        <v>305</v>
      </c>
      <c r="E26" s="3">
        <v>1167893</v>
      </c>
      <c r="G26" s="3">
        <v>1500</v>
      </c>
      <c r="I26" s="3">
        <v>1751839500</v>
      </c>
      <c r="K26" s="3">
        <v>231217817</v>
      </c>
      <c r="M26" s="3">
        <v>1520621683</v>
      </c>
      <c r="O26" s="3">
        <v>1751839500</v>
      </c>
      <c r="Q26" s="3">
        <v>231217817</v>
      </c>
      <c r="S26" s="3">
        <v>1520621683</v>
      </c>
    </row>
    <row r="27" spans="1:19" x14ac:dyDescent="0.5">
      <c r="A27" s="1" t="s">
        <v>306</v>
      </c>
      <c r="C27" s="1" t="s">
        <v>307</v>
      </c>
      <c r="E27" s="3">
        <v>690037</v>
      </c>
      <c r="G27" s="3">
        <v>2300</v>
      </c>
      <c r="I27" s="3">
        <v>0</v>
      </c>
      <c r="K27" s="3">
        <v>0</v>
      </c>
      <c r="M27" s="3">
        <v>0</v>
      </c>
      <c r="O27" s="3">
        <v>1587085100</v>
      </c>
      <c r="Q27" s="3">
        <v>167266322</v>
      </c>
      <c r="S27" s="3">
        <v>1419818778</v>
      </c>
    </row>
    <row r="28" spans="1:19" x14ac:dyDescent="0.5">
      <c r="A28" s="1" t="s">
        <v>33</v>
      </c>
      <c r="C28" s="1" t="s">
        <v>196</v>
      </c>
      <c r="E28" s="3">
        <v>714014</v>
      </c>
      <c r="G28" s="3">
        <v>326</v>
      </c>
      <c r="I28" s="3">
        <v>0</v>
      </c>
      <c r="K28" s="3">
        <v>0</v>
      </c>
      <c r="M28" s="3">
        <v>0</v>
      </c>
      <c r="O28" s="3">
        <v>232768564</v>
      </c>
      <c r="Q28" s="3">
        <v>21948401</v>
      </c>
      <c r="S28" s="3">
        <v>210820163</v>
      </c>
    </row>
    <row r="29" spans="1:19" x14ac:dyDescent="0.5">
      <c r="A29" s="1" t="s">
        <v>16</v>
      </c>
      <c r="C29" s="1" t="s">
        <v>308</v>
      </c>
      <c r="E29" s="3">
        <v>7000000</v>
      </c>
      <c r="G29" s="3">
        <v>410</v>
      </c>
      <c r="I29" s="3">
        <v>0</v>
      </c>
      <c r="K29" s="3">
        <v>0</v>
      </c>
      <c r="M29" s="3">
        <v>0</v>
      </c>
      <c r="O29" s="3">
        <v>2870000000</v>
      </c>
      <c r="Q29" s="3">
        <v>59671362</v>
      </c>
      <c r="S29" s="3">
        <v>2810328638</v>
      </c>
    </row>
    <row r="30" spans="1:19" x14ac:dyDescent="0.5">
      <c r="A30" s="1" t="s">
        <v>309</v>
      </c>
      <c r="C30" s="1" t="s">
        <v>310</v>
      </c>
      <c r="E30" s="3">
        <v>1100420</v>
      </c>
      <c r="G30" s="3">
        <v>500</v>
      </c>
      <c r="I30" s="3">
        <v>0</v>
      </c>
      <c r="K30" s="3">
        <v>0</v>
      </c>
      <c r="M30" s="3">
        <v>0</v>
      </c>
      <c r="O30" s="3">
        <v>550210000</v>
      </c>
      <c r="Q30" s="3">
        <v>11439645</v>
      </c>
      <c r="S30" s="3">
        <v>538770355</v>
      </c>
    </row>
    <row r="31" spans="1:19" x14ac:dyDescent="0.5">
      <c r="A31" s="1" t="s">
        <v>19</v>
      </c>
      <c r="C31" s="1" t="s">
        <v>311</v>
      </c>
      <c r="E31" s="3">
        <v>1169079</v>
      </c>
      <c r="G31" s="3">
        <v>8740</v>
      </c>
      <c r="I31" s="3">
        <v>10217750460</v>
      </c>
      <c r="K31" s="3">
        <v>212441492</v>
      </c>
      <c r="M31" s="3">
        <v>10005308968</v>
      </c>
      <c r="O31" s="3">
        <v>10217750460</v>
      </c>
      <c r="Q31" s="3">
        <v>212441492</v>
      </c>
      <c r="S31" s="3">
        <v>10005308968</v>
      </c>
    </row>
    <row r="32" spans="1:19" ht="22.5" thickBot="1" x14ac:dyDescent="0.55000000000000004">
      <c r="I32" s="4">
        <f>SUM(I8:I31)</f>
        <v>34837463530</v>
      </c>
      <c r="K32" s="4">
        <f>SUM(K8:K31)</f>
        <v>2519413202</v>
      </c>
      <c r="M32" s="4">
        <f>SUM(M8:M31)</f>
        <v>32318050328</v>
      </c>
      <c r="O32" s="4">
        <f>SUM(O8:O31)</f>
        <v>82459707524</v>
      </c>
      <c r="Q32" s="4">
        <f>SUM(Q8:Q31)</f>
        <v>3693210229</v>
      </c>
      <c r="S32" s="4">
        <f>SUM(S8:S31)</f>
        <v>78766497295</v>
      </c>
    </row>
    <row r="33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0"/>
  <sheetViews>
    <sheetView rightToLeft="1" topLeftCell="A24" workbookViewId="0">
      <selection activeCell="Q40" sqref="Q40:Q96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264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0" t="s">
        <v>3</v>
      </c>
      <c r="C6" s="11" t="s">
        <v>266</v>
      </c>
      <c r="D6" s="11" t="s">
        <v>266</v>
      </c>
      <c r="E6" s="11" t="s">
        <v>266</v>
      </c>
      <c r="F6" s="11" t="s">
        <v>266</v>
      </c>
      <c r="G6" s="11" t="s">
        <v>266</v>
      </c>
      <c r="H6" s="11" t="s">
        <v>266</v>
      </c>
      <c r="I6" s="11" t="s">
        <v>266</v>
      </c>
      <c r="K6" s="11" t="s">
        <v>267</v>
      </c>
      <c r="L6" s="11" t="s">
        <v>267</v>
      </c>
      <c r="M6" s="11" t="s">
        <v>267</v>
      </c>
      <c r="N6" s="11" t="s">
        <v>267</v>
      </c>
      <c r="O6" s="11" t="s">
        <v>267</v>
      </c>
      <c r="P6" s="11" t="s">
        <v>267</v>
      </c>
      <c r="Q6" s="11" t="s">
        <v>267</v>
      </c>
    </row>
    <row r="7" spans="1:17" ht="22.5" x14ac:dyDescent="0.5">
      <c r="A7" s="11" t="s">
        <v>3</v>
      </c>
      <c r="C7" s="14" t="s">
        <v>7</v>
      </c>
      <c r="E7" s="14" t="s">
        <v>312</v>
      </c>
      <c r="G7" s="14" t="s">
        <v>313</v>
      </c>
      <c r="I7" s="14" t="s">
        <v>314</v>
      </c>
      <c r="K7" s="14" t="s">
        <v>7</v>
      </c>
      <c r="M7" s="14" t="s">
        <v>312</v>
      </c>
      <c r="O7" s="14" t="s">
        <v>313</v>
      </c>
      <c r="Q7" s="14" t="s">
        <v>314</v>
      </c>
    </row>
    <row r="8" spans="1:17" x14ac:dyDescent="0.5">
      <c r="A8" s="1" t="s">
        <v>39</v>
      </c>
      <c r="C8" s="3">
        <v>5001056</v>
      </c>
      <c r="E8" s="3">
        <v>164075770985</v>
      </c>
      <c r="G8" s="3">
        <v>163494342964</v>
      </c>
      <c r="I8" s="3">
        <v>581428021</v>
      </c>
      <c r="K8" s="3">
        <v>5001056</v>
      </c>
      <c r="M8" s="3">
        <v>164075770985</v>
      </c>
      <c r="O8" s="3">
        <v>95938061935</v>
      </c>
      <c r="Q8" s="3">
        <v>68137709050</v>
      </c>
    </row>
    <row r="9" spans="1:17" x14ac:dyDescent="0.5">
      <c r="A9" s="1" t="s">
        <v>17</v>
      </c>
      <c r="C9" s="3">
        <v>486269</v>
      </c>
      <c r="E9" s="3">
        <v>25630251863</v>
      </c>
      <c r="G9" s="3">
        <v>25572703642</v>
      </c>
      <c r="I9" s="3">
        <v>57548221</v>
      </c>
      <c r="K9" s="3">
        <v>486269</v>
      </c>
      <c r="M9" s="3">
        <v>25630251863</v>
      </c>
      <c r="O9" s="3">
        <v>18372812712</v>
      </c>
      <c r="Q9" s="3">
        <v>7257439151</v>
      </c>
    </row>
    <row r="10" spans="1:17" x14ac:dyDescent="0.5">
      <c r="A10" s="1" t="s">
        <v>46</v>
      </c>
      <c r="C10" s="3">
        <v>1135888</v>
      </c>
      <c r="E10" s="3">
        <v>6526997847</v>
      </c>
      <c r="G10" s="3">
        <v>6486993429</v>
      </c>
      <c r="I10" s="3">
        <v>40004418</v>
      </c>
      <c r="K10" s="3">
        <v>1135888</v>
      </c>
      <c r="M10" s="3">
        <v>6526997847</v>
      </c>
      <c r="O10" s="3">
        <v>6486993429</v>
      </c>
      <c r="Q10" s="3">
        <v>40004418</v>
      </c>
    </row>
    <row r="11" spans="1:17" x14ac:dyDescent="0.5">
      <c r="A11" s="1" t="s">
        <v>21</v>
      </c>
      <c r="C11" s="3">
        <v>1329224</v>
      </c>
      <c r="E11" s="3">
        <v>23424067570</v>
      </c>
      <c r="G11" s="3">
        <v>23256116360</v>
      </c>
      <c r="I11" s="3">
        <v>167951210</v>
      </c>
      <c r="K11" s="3">
        <v>1329224</v>
      </c>
      <c r="M11" s="3">
        <v>23424067570</v>
      </c>
      <c r="O11" s="3">
        <v>16430375023</v>
      </c>
      <c r="Q11" s="3">
        <v>6993692547</v>
      </c>
    </row>
    <row r="12" spans="1:17" x14ac:dyDescent="0.5">
      <c r="A12" s="1" t="s">
        <v>44</v>
      </c>
      <c r="C12" s="3">
        <v>2299779</v>
      </c>
      <c r="E12" s="3">
        <v>7524582746</v>
      </c>
      <c r="G12" s="3">
        <v>7520276484</v>
      </c>
      <c r="I12" s="3">
        <v>4306262</v>
      </c>
      <c r="K12" s="3">
        <v>2299779</v>
      </c>
      <c r="M12" s="3">
        <v>7524582746</v>
      </c>
      <c r="O12" s="3">
        <v>7520276484</v>
      </c>
      <c r="Q12" s="3">
        <v>4306262</v>
      </c>
    </row>
    <row r="13" spans="1:17" x14ac:dyDescent="0.5">
      <c r="A13" s="1" t="s">
        <v>31</v>
      </c>
      <c r="C13" s="3">
        <v>210400</v>
      </c>
      <c r="E13" s="3">
        <v>216190294424</v>
      </c>
      <c r="G13" s="3">
        <v>165099407344</v>
      </c>
      <c r="I13" s="3">
        <v>51090887080</v>
      </c>
      <c r="K13" s="3">
        <v>210400</v>
      </c>
      <c r="M13" s="3">
        <v>216190294424</v>
      </c>
      <c r="O13" s="3">
        <v>90915347416</v>
      </c>
      <c r="Q13" s="3">
        <v>125274947008</v>
      </c>
    </row>
    <row r="14" spans="1:17" x14ac:dyDescent="0.5">
      <c r="A14" s="1" t="s">
        <v>22</v>
      </c>
      <c r="C14" s="3">
        <v>9058544</v>
      </c>
      <c r="E14" s="3">
        <v>146660519559</v>
      </c>
      <c r="G14" s="3">
        <v>146279300209</v>
      </c>
      <c r="I14" s="3">
        <v>381219350</v>
      </c>
      <c r="K14" s="3">
        <v>9058544</v>
      </c>
      <c r="M14" s="3">
        <v>146660519559</v>
      </c>
      <c r="O14" s="3">
        <v>83828476081</v>
      </c>
      <c r="Q14" s="3">
        <v>62832043478</v>
      </c>
    </row>
    <row r="15" spans="1:17" x14ac:dyDescent="0.5">
      <c r="A15" s="1" t="s">
        <v>32</v>
      </c>
      <c r="C15" s="3">
        <v>191800</v>
      </c>
      <c r="E15" s="3">
        <v>197168128936</v>
      </c>
      <c r="G15" s="3">
        <v>152155260505</v>
      </c>
      <c r="I15" s="3">
        <v>45012868431</v>
      </c>
      <c r="K15" s="3">
        <v>191800</v>
      </c>
      <c r="M15" s="3">
        <v>197168128936</v>
      </c>
      <c r="O15" s="3">
        <v>83076916750</v>
      </c>
      <c r="Q15" s="3">
        <v>114091212186</v>
      </c>
    </row>
    <row r="16" spans="1:17" x14ac:dyDescent="0.5">
      <c r="A16" s="1" t="s">
        <v>20</v>
      </c>
      <c r="C16" s="3">
        <v>737080</v>
      </c>
      <c r="E16" s="3">
        <v>63120239327</v>
      </c>
      <c r="G16" s="3">
        <v>62944251740</v>
      </c>
      <c r="I16" s="3">
        <v>175987587</v>
      </c>
      <c r="K16" s="3">
        <v>737080</v>
      </c>
      <c r="M16" s="3">
        <v>63120239327</v>
      </c>
      <c r="O16" s="3">
        <v>35011968347</v>
      </c>
      <c r="Q16" s="3">
        <v>28108270980</v>
      </c>
    </row>
    <row r="17" spans="1:17" x14ac:dyDescent="0.5">
      <c r="A17" s="1" t="s">
        <v>34</v>
      </c>
      <c r="C17" s="3">
        <v>6965</v>
      </c>
      <c r="E17" s="3">
        <v>236579200795</v>
      </c>
      <c r="G17" s="3">
        <v>187152670320</v>
      </c>
      <c r="I17" s="3">
        <v>49426530475</v>
      </c>
      <c r="K17" s="3">
        <v>6965</v>
      </c>
      <c r="M17" s="3">
        <v>236579200795</v>
      </c>
      <c r="O17" s="3">
        <v>80301700957</v>
      </c>
      <c r="Q17" s="3">
        <v>156277499838</v>
      </c>
    </row>
    <row r="18" spans="1:17" x14ac:dyDescent="0.5">
      <c r="A18" s="1" t="s">
        <v>35</v>
      </c>
      <c r="C18" s="3">
        <v>302021</v>
      </c>
      <c r="E18" s="3">
        <v>3000565074</v>
      </c>
      <c r="G18" s="3">
        <v>6369454626</v>
      </c>
      <c r="I18" s="3">
        <v>-3368889552</v>
      </c>
      <c r="K18" s="3">
        <v>302021</v>
      </c>
      <c r="M18" s="3">
        <v>3000565074</v>
      </c>
      <c r="O18" s="3">
        <v>4249014601</v>
      </c>
      <c r="Q18" s="3">
        <v>-1248449527</v>
      </c>
    </row>
    <row r="19" spans="1:17" x14ac:dyDescent="0.5">
      <c r="A19" s="1" t="s">
        <v>40</v>
      </c>
      <c r="C19" s="3">
        <v>1167893</v>
      </c>
      <c r="E19" s="3">
        <v>59365598131</v>
      </c>
      <c r="G19" s="3">
        <v>58590098705</v>
      </c>
      <c r="I19" s="3">
        <v>775499426</v>
      </c>
      <c r="K19" s="3">
        <v>1167893</v>
      </c>
      <c r="M19" s="3">
        <v>59365598131</v>
      </c>
      <c r="O19" s="3">
        <v>58275729621</v>
      </c>
      <c r="Q19" s="3">
        <v>1089868510</v>
      </c>
    </row>
    <row r="20" spans="1:17" x14ac:dyDescent="0.5">
      <c r="A20" s="1" t="s">
        <v>33</v>
      </c>
      <c r="C20" s="3">
        <v>714014</v>
      </c>
      <c r="E20" s="3">
        <v>10243610947</v>
      </c>
      <c r="G20" s="3">
        <v>10081736009</v>
      </c>
      <c r="I20" s="3">
        <v>161874938</v>
      </c>
      <c r="K20" s="3">
        <v>714014</v>
      </c>
      <c r="M20" s="3">
        <v>10243610947</v>
      </c>
      <c r="O20" s="3">
        <v>10190074592</v>
      </c>
      <c r="Q20" s="3">
        <v>53536355</v>
      </c>
    </row>
    <row r="21" spans="1:17" x14ac:dyDescent="0.5">
      <c r="A21" s="1" t="s">
        <v>42</v>
      </c>
      <c r="C21" s="3">
        <v>567944</v>
      </c>
      <c r="E21" s="3">
        <v>14541152612</v>
      </c>
      <c r="G21" s="3">
        <v>14578050843</v>
      </c>
      <c r="I21" s="3">
        <v>-36898231</v>
      </c>
      <c r="K21" s="3">
        <v>567944</v>
      </c>
      <c r="M21" s="3">
        <v>14541152612</v>
      </c>
      <c r="O21" s="3">
        <v>14578050843</v>
      </c>
      <c r="Q21" s="3">
        <v>-36898231</v>
      </c>
    </row>
    <row r="22" spans="1:17" x14ac:dyDescent="0.5">
      <c r="A22" s="1" t="s">
        <v>19</v>
      </c>
      <c r="C22" s="3">
        <v>1169079</v>
      </c>
      <c r="E22" s="3">
        <v>137414436591</v>
      </c>
      <c r="G22" s="3">
        <v>146222503134</v>
      </c>
      <c r="I22" s="3">
        <v>-8808066543</v>
      </c>
      <c r="K22" s="3">
        <v>1169079</v>
      </c>
      <c r="M22" s="3">
        <v>137414436591</v>
      </c>
      <c r="O22" s="3">
        <v>145900758193</v>
      </c>
      <c r="Q22" s="3">
        <v>-8486321602</v>
      </c>
    </row>
    <row r="23" spans="1:17" x14ac:dyDescent="0.5">
      <c r="A23" s="1" t="s">
        <v>26</v>
      </c>
      <c r="C23" s="3">
        <v>9470811</v>
      </c>
      <c r="E23" s="3">
        <v>334135205470</v>
      </c>
      <c r="G23" s="3">
        <v>333273177589</v>
      </c>
      <c r="I23" s="3">
        <v>862027881</v>
      </c>
      <c r="K23" s="3">
        <v>9470811</v>
      </c>
      <c r="M23" s="3">
        <v>334135205470</v>
      </c>
      <c r="O23" s="3">
        <v>240821617270</v>
      </c>
      <c r="Q23" s="3">
        <v>93313588200</v>
      </c>
    </row>
    <row r="24" spans="1:17" x14ac:dyDescent="0.5">
      <c r="A24" s="1" t="s">
        <v>25</v>
      </c>
      <c r="C24" s="3">
        <v>30000000</v>
      </c>
      <c r="E24" s="3">
        <v>1205918574000</v>
      </c>
      <c r="G24" s="3">
        <v>1198022836134</v>
      </c>
      <c r="I24" s="3">
        <v>7895737866</v>
      </c>
      <c r="K24" s="3">
        <v>30000000</v>
      </c>
      <c r="M24" s="3">
        <v>1205918574000</v>
      </c>
      <c r="O24" s="3">
        <v>1110411936833</v>
      </c>
      <c r="Q24" s="3">
        <v>95506637167</v>
      </c>
    </row>
    <row r="25" spans="1:17" x14ac:dyDescent="0.5">
      <c r="A25" s="1" t="s">
        <v>15</v>
      </c>
      <c r="C25" s="3">
        <v>426382</v>
      </c>
      <c r="E25" s="3">
        <v>63930128308</v>
      </c>
      <c r="G25" s="3">
        <v>63896391434</v>
      </c>
      <c r="I25" s="3">
        <v>33736874</v>
      </c>
      <c r="K25" s="3">
        <v>426382</v>
      </c>
      <c r="M25" s="3">
        <v>63930128308</v>
      </c>
      <c r="O25" s="3">
        <v>52890023782</v>
      </c>
      <c r="Q25" s="3">
        <v>11040104526</v>
      </c>
    </row>
    <row r="26" spans="1:17" x14ac:dyDescent="0.5">
      <c r="A26" s="1" t="s">
        <v>38</v>
      </c>
      <c r="C26" s="3">
        <v>4500000</v>
      </c>
      <c r="E26" s="3">
        <v>162539445600</v>
      </c>
      <c r="G26" s="3">
        <v>161448096094</v>
      </c>
      <c r="I26" s="3">
        <v>1091349506</v>
      </c>
      <c r="K26" s="3">
        <v>4500000</v>
      </c>
      <c r="M26" s="3">
        <v>162539445600</v>
      </c>
      <c r="O26" s="3">
        <v>135093218314</v>
      </c>
      <c r="Q26" s="3">
        <v>27446227286</v>
      </c>
    </row>
    <row r="27" spans="1:17" x14ac:dyDescent="0.5">
      <c r="A27" s="1" t="s">
        <v>45</v>
      </c>
      <c r="C27" s="3">
        <v>11676101</v>
      </c>
      <c r="E27" s="3">
        <v>226777783798</v>
      </c>
      <c r="G27" s="3">
        <v>226202182635</v>
      </c>
      <c r="I27" s="3">
        <v>575601163</v>
      </c>
      <c r="K27" s="3">
        <v>11676101</v>
      </c>
      <c r="M27" s="3">
        <v>226777783798</v>
      </c>
      <c r="O27" s="3">
        <v>226202182635</v>
      </c>
      <c r="Q27" s="3">
        <v>575601163</v>
      </c>
    </row>
    <row r="28" spans="1:17" x14ac:dyDescent="0.5">
      <c r="A28" s="1" t="s">
        <v>37</v>
      </c>
      <c r="C28" s="3">
        <v>440871</v>
      </c>
      <c r="E28" s="3">
        <v>25565541404</v>
      </c>
      <c r="G28" s="3">
        <v>25488868358</v>
      </c>
      <c r="I28" s="3">
        <v>76673046</v>
      </c>
      <c r="K28" s="3">
        <v>440871</v>
      </c>
      <c r="M28" s="3">
        <v>25565541404</v>
      </c>
      <c r="O28" s="3">
        <v>23359088646</v>
      </c>
      <c r="Q28" s="3">
        <v>2206452758</v>
      </c>
    </row>
    <row r="29" spans="1:17" x14ac:dyDescent="0.5">
      <c r="A29" s="1" t="s">
        <v>28</v>
      </c>
      <c r="C29" s="3">
        <v>6435486</v>
      </c>
      <c r="E29" s="3">
        <v>125760520177</v>
      </c>
      <c r="G29" s="3">
        <v>125344891922</v>
      </c>
      <c r="I29" s="3">
        <v>415628255</v>
      </c>
      <c r="K29" s="3">
        <v>6435486</v>
      </c>
      <c r="M29" s="3">
        <v>125760520177</v>
      </c>
      <c r="O29" s="3">
        <v>93524935398</v>
      </c>
      <c r="Q29" s="3">
        <v>32235584779</v>
      </c>
    </row>
    <row r="30" spans="1:17" x14ac:dyDescent="0.5">
      <c r="A30" s="1" t="s">
        <v>29</v>
      </c>
      <c r="C30" s="3">
        <v>14000000</v>
      </c>
      <c r="E30" s="3">
        <v>284304801200</v>
      </c>
      <c r="G30" s="3">
        <v>294060885158</v>
      </c>
      <c r="I30" s="3">
        <v>-9756083958</v>
      </c>
      <c r="K30" s="3">
        <v>14000000</v>
      </c>
      <c r="M30" s="3">
        <v>284304801200</v>
      </c>
      <c r="O30" s="3">
        <v>191217383243</v>
      </c>
      <c r="Q30" s="3">
        <v>93087417957</v>
      </c>
    </row>
    <row r="31" spans="1:17" x14ac:dyDescent="0.5">
      <c r="A31" s="1" t="s">
        <v>18</v>
      </c>
      <c r="C31" s="3">
        <v>569044</v>
      </c>
      <c r="E31" s="3">
        <v>36602966149</v>
      </c>
      <c r="G31" s="3">
        <v>36398801551</v>
      </c>
      <c r="I31" s="3">
        <v>204164598</v>
      </c>
      <c r="K31" s="3">
        <v>569044</v>
      </c>
      <c r="M31" s="3">
        <v>36602966149</v>
      </c>
      <c r="O31" s="3">
        <v>23660298789</v>
      </c>
      <c r="Q31" s="3">
        <v>12942667360</v>
      </c>
    </row>
    <row r="32" spans="1:17" x14ac:dyDescent="0.5">
      <c r="A32" s="1" t="s">
        <v>36</v>
      </c>
      <c r="C32" s="3">
        <v>3950300</v>
      </c>
      <c r="E32" s="3">
        <v>169201952790</v>
      </c>
      <c r="G32" s="3">
        <v>168370116844</v>
      </c>
      <c r="I32" s="3">
        <v>831835946</v>
      </c>
      <c r="K32" s="3">
        <v>3950300</v>
      </c>
      <c r="M32" s="3">
        <v>169201952790</v>
      </c>
      <c r="O32" s="3">
        <v>124954647580</v>
      </c>
      <c r="Q32" s="3">
        <v>44247305210</v>
      </c>
    </row>
    <row r="33" spans="1:17" x14ac:dyDescent="0.5">
      <c r="A33" s="1" t="s">
        <v>27</v>
      </c>
      <c r="C33" s="3">
        <v>1287394</v>
      </c>
      <c r="E33" s="3">
        <v>91016559634</v>
      </c>
      <c r="G33" s="3">
        <v>90848673275</v>
      </c>
      <c r="I33" s="3">
        <v>167886359</v>
      </c>
      <c r="K33" s="3">
        <v>1287394</v>
      </c>
      <c r="M33" s="3">
        <v>91016559634</v>
      </c>
      <c r="O33" s="3">
        <v>43425923228</v>
      </c>
      <c r="Q33" s="3">
        <v>47590636406</v>
      </c>
    </row>
    <row r="34" spans="1:17" x14ac:dyDescent="0.5">
      <c r="A34" s="1" t="s">
        <v>23</v>
      </c>
      <c r="C34" s="3">
        <v>474722</v>
      </c>
      <c r="E34" s="3">
        <v>7870011717</v>
      </c>
      <c r="G34" s="3">
        <v>7860295081</v>
      </c>
      <c r="I34" s="3">
        <v>9716636</v>
      </c>
      <c r="K34" s="3">
        <v>474722</v>
      </c>
      <c r="M34" s="3">
        <v>7870011717</v>
      </c>
      <c r="O34" s="3">
        <v>4947093235</v>
      </c>
      <c r="Q34" s="3">
        <v>2922918482</v>
      </c>
    </row>
    <row r="35" spans="1:17" x14ac:dyDescent="0.5">
      <c r="A35" s="1" t="s">
        <v>43</v>
      </c>
      <c r="C35" s="3">
        <v>755052</v>
      </c>
      <c r="E35" s="3">
        <v>6750516054</v>
      </c>
      <c r="G35" s="3">
        <v>4081056060</v>
      </c>
      <c r="I35" s="3">
        <v>2669459994</v>
      </c>
      <c r="K35" s="3">
        <v>755052</v>
      </c>
      <c r="M35" s="3">
        <v>6750516054</v>
      </c>
      <c r="O35" s="3">
        <v>4081056237</v>
      </c>
      <c r="Q35" s="3">
        <f>M35-O35</f>
        <v>2669459817</v>
      </c>
    </row>
    <row r="36" spans="1:17" x14ac:dyDescent="0.5">
      <c r="A36" s="1" t="s">
        <v>30</v>
      </c>
      <c r="C36" s="3">
        <v>0</v>
      </c>
      <c r="E36" s="3">
        <v>0</v>
      </c>
      <c r="G36" s="3">
        <v>0</v>
      </c>
      <c r="I36" s="3">
        <v>0</v>
      </c>
      <c r="K36" s="3">
        <v>9770</v>
      </c>
      <c r="M36" s="3">
        <v>61487948323</v>
      </c>
      <c r="O36" s="3">
        <v>40747777485</v>
      </c>
      <c r="Q36" s="3">
        <v>20740170838</v>
      </c>
    </row>
    <row r="37" spans="1:17" x14ac:dyDescent="0.5">
      <c r="A37" s="1" t="s">
        <v>16</v>
      </c>
      <c r="C37" s="3">
        <v>0</v>
      </c>
      <c r="E37" s="3">
        <v>0</v>
      </c>
      <c r="G37" s="3">
        <v>59105400314</v>
      </c>
      <c r="I37" s="3">
        <v>-59105400314</v>
      </c>
      <c r="K37" s="3">
        <v>0</v>
      </c>
      <c r="M37" s="3">
        <v>0</v>
      </c>
      <c r="O37" s="3">
        <v>0</v>
      </c>
      <c r="Q37" s="3">
        <v>0</v>
      </c>
    </row>
    <row r="38" spans="1:17" x14ac:dyDescent="0.5">
      <c r="A38" s="1" t="s">
        <v>41</v>
      </c>
      <c r="C38" s="3">
        <v>0</v>
      </c>
      <c r="E38" s="3">
        <v>0</v>
      </c>
      <c r="G38" s="3">
        <v>13491323844</v>
      </c>
      <c r="I38" s="3">
        <v>-13491323844</v>
      </c>
      <c r="K38" s="3">
        <v>0</v>
      </c>
      <c r="M38" s="3">
        <v>0</v>
      </c>
      <c r="O38" s="3">
        <v>0</v>
      </c>
      <c r="Q38" s="3">
        <v>0</v>
      </c>
    </row>
    <row r="39" spans="1:17" x14ac:dyDescent="0.5">
      <c r="A39" s="1" t="s">
        <v>24</v>
      </c>
      <c r="C39" s="3">
        <v>0</v>
      </c>
      <c r="E39" s="3">
        <v>0</v>
      </c>
      <c r="G39" s="3">
        <v>2241</v>
      </c>
      <c r="I39" s="3">
        <v>-2241</v>
      </c>
      <c r="K39" s="3">
        <v>0</v>
      </c>
      <c r="M39" s="3">
        <v>0</v>
      </c>
      <c r="O39" s="3">
        <v>0</v>
      </c>
      <c r="Q39" s="3">
        <v>0</v>
      </c>
    </row>
    <row r="40" spans="1:17" x14ac:dyDescent="0.5">
      <c r="A40" s="1" t="s">
        <v>317</v>
      </c>
      <c r="C40" s="3">
        <v>500</v>
      </c>
      <c r="E40" s="3">
        <v>501660314</v>
      </c>
      <c r="G40" s="3">
        <v>505297181</v>
      </c>
      <c r="I40" s="3">
        <v>-3636867</v>
      </c>
      <c r="K40" s="3">
        <v>500</v>
      </c>
      <c r="M40" s="3">
        <v>501660314</v>
      </c>
      <c r="O40" s="3">
        <v>487423437</v>
      </c>
      <c r="Q40" s="3">
        <v>14236877</v>
      </c>
    </row>
    <row r="41" spans="1:17" x14ac:dyDescent="0.5">
      <c r="A41" s="1" t="s">
        <v>210</v>
      </c>
      <c r="C41" s="3">
        <v>4896351</v>
      </c>
      <c r="E41" s="3">
        <v>4896173507276</v>
      </c>
      <c r="G41" s="3">
        <v>4896173557637</v>
      </c>
      <c r="I41" s="3">
        <v>-50361</v>
      </c>
      <c r="K41" s="3">
        <v>4896351</v>
      </c>
      <c r="M41" s="3">
        <v>4896173507276</v>
      </c>
      <c r="O41" s="3">
        <v>5101937957367</v>
      </c>
      <c r="Q41" s="3">
        <v>-205764450091</v>
      </c>
    </row>
    <row r="42" spans="1:17" x14ac:dyDescent="0.5">
      <c r="A42" s="1" t="s">
        <v>318</v>
      </c>
      <c r="C42" s="3">
        <v>8475</v>
      </c>
      <c r="E42" s="3">
        <v>8474777528</v>
      </c>
      <c r="G42" s="3">
        <v>8813680491</v>
      </c>
      <c r="I42" s="3">
        <v>-338902963</v>
      </c>
      <c r="K42" s="3">
        <v>8475</v>
      </c>
      <c r="M42" s="3">
        <v>8474777528</v>
      </c>
      <c r="O42" s="3">
        <v>8476313624</v>
      </c>
      <c r="Q42" s="3">
        <v>-1536096</v>
      </c>
    </row>
    <row r="43" spans="1:17" x14ac:dyDescent="0.5">
      <c r="A43" s="1" t="s">
        <v>319</v>
      </c>
      <c r="C43" s="3">
        <v>8761</v>
      </c>
      <c r="E43" s="3">
        <v>8953417426</v>
      </c>
      <c r="G43" s="3">
        <v>9042951600</v>
      </c>
      <c r="I43" s="3">
        <v>-89534174</v>
      </c>
      <c r="K43" s="3">
        <v>8761</v>
      </c>
      <c r="M43" s="3">
        <v>8953417426</v>
      </c>
      <c r="O43" s="3">
        <v>8959542389</v>
      </c>
      <c r="Q43" s="3">
        <v>-6124963</v>
      </c>
    </row>
    <row r="44" spans="1:17" x14ac:dyDescent="0.5">
      <c r="A44" s="1" t="s">
        <v>320</v>
      </c>
      <c r="C44" s="3">
        <v>3000</v>
      </c>
      <c r="E44" s="3">
        <v>3008746928</v>
      </c>
      <c r="G44" s="3">
        <v>3000038244</v>
      </c>
      <c r="I44" s="3">
        <v>8708684</v>
      </c>
      <c r="K44" s="3">
        <v>3000</v>
      </c>
      <c r="M44" s="3">
        <v>3008746928</v>
      </c>
      <c r="O44" s="3">
        <v>2954356003</v>
      </c>
      <c r="Q44" s="3">
        <v>54390925</v>
      </c>
    </row>
    <row r="45" spans="1:17" x14ac:dyDescent="0.5">
      <c r="A45" s="1" t="s">
        <v>321</v>
      </c>
      <c r="C45" s="3">
        <v>15000</v>
      </c>
      <c r="E45" s="3">
        <v>13964493768</v>
      </c>
      <c r="G45" s="3">
        <v>13919495400</v>
      </c>
      <c r="I45" s="3">
        <v>44998368</v>
      </c>
      <c r="K45" s="3">
        <v>15000</v>
      </c>
      <c r="M45" s="3">
        <v>13964493768</v>
      </c>
      <c r="O45" s="3">
        <v>13878650857</v>
      </c>
      <c r="Q45" s="3">
        <v>85842911</v>
      </c>
    </row>
    <row r="46" spans="1:17" x14ac:dyDescent="0.5">
      <c r="A46" s="1" t="s">
        <v>145</v>
      </c>
      <c r="C46" s="3">
        <v>3000</v>
      </c>
      <c r="E46" s="3">
        <v>2910842478</v>
      </c>
      <c r="G46" s="3">
        <v>2925085960</v>
      </c>
      <c r="I46" s="3">
        <v>-14243482</v>
      </c>
      <c r="K46" s="3">
        <v>3000</v>
      </c>
      <c r="M46" s="3">
        <v>2910842478</v>
      </c>
      <c r="O46" s="3">
        <v>2696371997</v>
      </c>
      <c r="Q46" s="3">
        <v>214470481</v>
      </c>
    </row>
    <row r="47" spans="1:17" x14ac:dyDescent="0.5">
      <c r="A47" s="1" t="s">
        <v>322</v>
      </c>
      <c r="C47" s="3">
        <v>6102</v>
      </c>
      <c r="E47" s="3">
        <v>6303137502</v>
      </c>
      <c r="G47" s="3">
        <v>6101943550</v>
      </c>
      <c r="I47" s="3">
        <v>201193952</v>
      </c>
      <c r="K47" s="3">
        <v>6102</v>
      </c>
      <c r="M47" s="3">
        <v>6303137502</v>
      </c>
      <c r="O47" s="3">
        <v>6162226126</v>
      </c>
      <c r="Q47" s="3">
        <v>140911376</v>
      </c>
    </row>
    <row r="48" spans="1:17" x14ac:dyDescent="0.5">
      <c r="A48" s="1" t="s">
        <v>104</v>
      </c>
      <c r="C48" s="3">
        <v>244082</v>
      </c>
      <c r="E48" s="3">
        <v>240867983395</v>
      </c>
      <c r="G48" s="3">
        <v>239066209404</v>
      </c>
      <c r="I48" s="3">
        <v>1801773991</v>
      </c>
      <c r="K48" s="3">
        <v>244082</v>
      </c>
      <c r="M48" s="3">
        <v>240867983395</v>
      </c>
      <c r="O48" s="3">
        <v>223969644782</v>
      </c>
      <c r="Q48" s="3">
        <v>16898338613</v>
      </c>
    </row>
    <row r="49" spans="1:17" x14ac:dyDescent="0.5">
      <c r="A49" s="1" t="s">
        <v>110</v>
      </c>
      <c r="C49" s="3">
        <v>358002</v>
      </c>
      <c r="E49" s="3">
        <v>348529878487</v>
      </c>
      <c r="G49" s="3">
        <v>347291381414</v>
      </c>
      <c r="I49" s="3">
        <v>1238497073</v>
      </c>
      <c r="K49" s="3">
        <v>358002</v>
      </c>
      <c r="M49" s="3">
        <v>348529878487</v>
      </c>
      <c r="O49" s="3">
        <v>326610997178</v>
      </c>
      <c r="Q49" s="3">
        <v>21918881309</v>
      </c>
    </row>
    <row r="50" spans="1:17" x14ac:dyDescent="0.5">
      <c r="A50" s="1" t="s">
        <v>116</v>
      </c>
      <c r="C50" s="3">
        <v>3370307</v>
      </c>
      <c r="E50" s="3">
        <v>3370184826371</v>
      </c>
      <c r="G50" s="3">
        <v>3207587321350</v>
      </c>
      <c r="I50" s="3">
        <v>162597505021</v>
      </c>
      <c r="K50" s="3">
        <v>3370307</v>
      </c>
      <c r="M50" s="3">
        <v>3370184826371</v>
      </c>
      <c r="O50" s="3">
        <v>2930909373833</v>
      </c>
      <c r="Q50" s="3">
        <v>439275452538</v>
      </c>
    </row>
    <row r="51" spans="1:17" x14ac:dyDescent="0.5">
      <c r="A51" s="1" t="s">
        <v>122</v>
      </c>
      <c r="C51" s="3">
        <v>1841013</v>
      </c>
      <c r="E51" s="3">
        <v>1563175086343</v>
      </c>
      <c r="G51" s="3">
        <v>1636234441050</v>
      </c>
      <c r="I51" s="3">
        <v>-73059354707</v>
      </c>
      <c r="K51" s="3">
        <v>1841013</v>
      </c>
      <c r="M51" s="3">
        <v>1563175086343</v>
      </c>
      <c r="O51" s="3">
        <v>1588354278903</v>
      </c>
      <c r="Q51" s="3">
        <v>-25179192560</v>
      </c>
    </row>
    <row r="52" spans="1:17" x14ac:dyDescent="0.5">
      <c r="A52" s="1" t="s">
        <v>142</v>
      </c>
      <c r="C52" s="3">
        <v>1187238</v>
      </c>
      <c r="E52" s="3">
        <v>1187194962622</v>
      </c>
      <c r="G52" s="3">
        <v>1065377815842</v>
      </c>
      <c r="I52" s="3">
        <v>121817146780</v>
      </c>
      <c r="K52" s="3">
        <v>1187238</v>
      </c>
      <c r="M52" s="3">
        <v>1187194962622</v>
      </c>
      <c r="O52" s="3">
        <v>1110988787965</v>
      </c>
      <c r="Q52" s="3">
        <v>76206174657</v>
      </c>
    </row>
    <row r="53" spans="1:17" x14ac:dyDescent="0.5">
      <c r="A53" s="1" t="s">
        <v>80</v>
      </c>
      <c r="C53" s="3">
        <v>337956</v>
      </c>
      <c r="E53" s="3">
        <v>285373895373</v>
      </c>
      <c r="G53" s="3">
        <v>287968730103</v>
      </c>
      <c r="I53" s="3">
        <v>-2594834730</v>
      </c>
      <c r="K53" s="3">
        <v>337956</v>
      </c>
      <c r="M53" s="3">
        <v>285373895373</v>
      </c>
      <c r="O53" s="3">
        <v>285685653016</v>
      </c>
      <c r="Q53" s="3">
        <v>-311757643</v>
      </c>
    </row>
    <row r="54" spans="1:17" x14ac:dyDescent="0.5">
      <c r="A54" s="1" t="s">
        <v>56</v>
      </c>
      <c r="C54" s="3">
        <v>1000</v>
      </c>
      <c r="E54" s="3">
        <v>936966033</v>
      </c>
      <c r="G54" s="3">
        <v>999963749</v>
      </c>
      <c r="I54" s="3">
        <v>-62997716</v>
      </c>
      <c r="K54" s="3">
        <v>1000</v>
      </c>
      <c r="M54" s="3">
        <v>936966033</v>
      </c>
      <c r="O54" s="3">
        <v>839969784</v>
      </c>
      <c r="Q54" s="3">
        <v>96996249</v>
      </c>
    </row>
    <row r="55" spans="1:17" x14ac:dyDescent="0.5">
      <c r="A55" s="1" t="s">
        <v>83</v>
      </c>
      <c r="C55" s="3">
        <v>865549</v>
      </c>
      <c r="E55" s="3">
        <v>733451751696</v>
      </c>
      <c r="G55" s="3">
        <v>753268153014</v>
      </c>
      <c r="I55" s="3">
        <v>-19816401318</v>
      </c>
      <c r="K55" s="3">
        <v>865549</v>
      </c>
      <c r="M55" s="3">
        <v>733451751696</v>
      </c>
      <c r="O55" s="3">
        <v>706291990961</v>
      </c>
      <c r="Q55" s="3">
        <v>27159760735</v>
      </c>
    </row>
    <row r="56" spans="1:17" x14ac:dyDescent="0.5">
      <c r="A56" s="1" t="s">
        <v>107</v>
      </c>
      <c r="C56" s="3">
        <v>587627</v>
      </c>
      <c r="E56" s="3">
        <v>430291900913</v>
      </c>
      <c r="G56" s="3">
        <v>440164240699</v>
      </c>
      <c r="I56" s="3">
        <v>-9872339786</v>
      </c>
      <c r="K56" s="3">
        <v>587627</v>
      </c>
      <c r="M56" s="3">
        <v>430291900913</v>
      </c>
      <c r="O56" s="3">
        <v>427597504493</v>
      </c>
      <c r="Q56" s="3">
        <v>2694396420</v>
      </c>
    </row>
    <row r="57" spans="1:17" x14ac:dyDescent="0.5">
      <c r="A57" s="1" t="s">
        <v>86</v>
      </c>
      <c r="C57" s="3">
        <v>397005</v>
      </c>
      <c r="E57" s="3">
        <v>331732895341</v>
      </c>
      <c r="G57" s="3">
        <v>339056458269</v>
      </c>
      <c r="I57" s="3">
        <v>-7323562928</v>
      </c>
      <c r="K57" s="3">
        <v>397005</v>
      </c>
      <c r="M57" s="3">
        <v>331732895341</v>
      </c>
      <c r="O57" s="3">
        <v>332682293210</v>
      </c>
      <c r="Q57" s="3">
        <v>-949397869</v>
      </c>
    </row>
    <row r="58" spans="1:17" x14ac:dyDescent="0.5">
      <c r="A58" s="1" t="s">
        <v>95</v>
      </c>
      <c r="C58" s="3">
        <v>251127</v>
      </c>
      <c r="E58" s="3">
        <v>218485125977</v>
      </c>
      <c r="G58" s="3">
        <v>220390610429</v>
      </c>
      <c r="I58" s="3">
        <v>-1905484452</v>
      </c>
      <c r="K58" s="3">
        <v>251127</v>
      </c>
      <c r="M58" s="3">
        <v>218485125977</v>
      </c>
      <c r="O58" s="3">
        <v>209611867772</v>
      </c>
      <c r="Q58" s="3">
        <v>8873258205</v>
      </c>
    </row>
    <row r="59" spans="1:17" x14ac:dyDescent="0.5">
      <c r="A59" s="1" t="s">
        <v>98</v>
      </c>
      <c r="C59" s="3">
        <v>206966</v>
      </c>
      <c r="E59" s="3">
        <v>163082261223</v>
      </c>
      <c r="G59" s="3">
        <v>170025144331</v>
      </c>
      <c r="I59" s="3">
        <v>-6942883108</v>
      </c>
      <c r="K59" s="3">
        <v>206966</v>
      </c>
      <c r="M59" s="3">
        <v>163082261223</v>
      </c>
      <c r="O59" s="3">
        <v>164907245257</v>
      </c>
      <c r="Q59" s="3">
        <v>-1824984034</v>
      </c>
    </row>
    <row r="60" spans="1:17" x14ac:dyDescent="0.5">
      <c r="A60" s="1" t="s">
        <v>101</v>
      </c>
      <c r="C60" s="3">
        <v>1406534</v>
      </c>
      <c r="E60" s="3">
        <v>1096902037119</v>
      </c>
      <c r="G60" s="3">
        <v>1118067740982</v>
      </c>
      <c r="I60" s="3">
        <v>-21165703863</v>
      </c>
      <c r="K60" s="3">
        <v>1406534</v>
      </c>
      <c r="M60" s="3">
        <v>1096902037119</v>
      </c>
      <c r="O60" s="3">
        <v>1139621437907</v>
      </c>
      <c r="Q60" s="3">
        <v>-42719400788</v>
      </c>
    </row>
    <row r="61" spans="1:17" x14ac:dyDescent="0.5">
      <c r="A61" s="1" t="s">
        <v>198</v>
      </c>
      <c r="C61" s="3">
        <v>53556</v>
      </c>
      <c r="E61" s="3">
        <v>38199520901</v>
      </c>
      <c r="G61" s="3">
        <v>40117950414</v>
      </c>
      <c r="I61" s="3">
        <v>-1918429513</v>
      </c>
      <c r="K61" s="3">
        <v>53556</v>
      </c>
      <c r="M61" s="3">
        <v>38199520901</v>
      </c>
      <c r="O61" s="3">
        <v>40117950414</v>
      </c>
      <c r="Q61" s="3">
        <v>-1918429513</v>
      </c>
    </row>
    <row r="62" spans="1:17" x14ac:dyDescent="0.5">
      <c r="A62" s="1" t="s">
        <v>74</v>
      </c>
      <c r="C62" s="3">
        <v>56655</v>
      </c>
      <c r="E62" s="3">
        <v>43900877930</v>
      </c>
      <c r="G62" s="3">
        <v>45816710613</v>
      </c>
      <c r="I62" s="3">
        <v>-1915832683</v>
      </c>
      <c r="K62" s="3">
        <v>56655</v>
      </c>
      <c r="M62" s="3">
        <v>43900877930</v>
      </c>
      <c r="O62" s="3">
        <v>39954156529</v>
      </c>
      <c r="Q62" s="3">
        <v>3946721401</v>
      </c>
    </row>
    <row r="63" spans="1:17" x14ac:dyDescent="0.5">
      <c r="A63" s="1" t="s">
        <v>119</v>
      </c>
      <c r="C63" s="3">
        <v>548229</v>
      </c>
      <c r="E63" s="3">
        <v>541808236935</v>
      </c>
      <c r="G63" s="3">
        <v>538092009036</v>
      </c>
      <c r="I63" s="3">
        <v>3716227899</v>
      </c>
      <c r="K63" s="3">
        <v>548229</v>
      </c>
      <c r="M63" s="3">
        <v>541808236935</v>
      </c>
      <c r="O63" s="3">
        <v>527984383413</v>
      </c>
      <c r="Q63" s="3">
        <v>13823853522</v>
      </c>
    </row>
    <row r="64" spans="1:17" x14ac:dyDescent="0.5">
      <c r="A64" s="1" t="s">
        <v>136</v>
      </c>
      <c r="C64" s="3">
        <v>66942</v>
      </c>
      <c r="E64" s="3">
        <v>53563506986</v>
      </c>
      <c r="G64" s="3">
        <v>54435086361</v>
      </c>
      <c r="I64" s="3">
        <v>-871579375</v>
      </c>
      <c r="K64" s="3">
        <v>66942</v>
      </c>
      <c r="M64" s="3">
        <v>53563506986</v>
      </c>
      <c r="O64" s="3">
        <v>54106915885</v>
      </c>
      <c r="Q64" s="3">
        <v>-543408899</v>
      </c>
    </row>
    <row r="65" spans="1:17" x14ac:dyDescent="0.5">
      <c r="A65" s="1" t="s">
        <v>128</v>
      </c>
      <c r="C65" s="3">
        <v>2930202</v>
      </c>
      <c r="E65" s="3">
        <v>2290441220885</v>
      </c>
      <c r="G65" s="3">
        <v>2308131837495</v>
      </c>
      <c r="I65" s="3">
        <v>-17690616610</v>
      </c>
      <c r="K65" s="3">
        <v>2930202</v>
      </c>
      <c r="M65" s="3">
        <v>2290441220885</v>
      </c>
      <c r="O65" s="3">
        <v>2376222051351</v>
      </c>
      <c r="Q65" s="3">
        <v>-85780830466</v>
      </c>
    </row>
    <row r="66" spans="1:17" x14ac:dyDescent="0.5">
      <c r="A66" s="1" t="s">
        <v>184</v>
      </c>
      <c r="C66" s="3">
        <v>89103</v>
      </c>
      <c r="E66" s="3">
        <v>69768505713</v>
      </c>
      <c r="G66" s="3">
        <v>71402484843</v>
      </c>
      <c r="I66" s="3">
        <v>-1633979130</v>
      </c>
      <c r="K66" s="3">
        <v>89103</v>
      </c>
      <c r="M66" s="3">
        <v>69768505713</v>
      </c>
      <c r="O66" s="3">
        <v>71402484843</v>
      </c>
      <c r="Q66" s="3">
        <v>-1633979130</v>
      </c>
    </row>
    <row r="67" spans="1:17" x14ac:dyDescent="0.5">
      <c r="A67" s="1" t="s">
        <v>133</v>
      </c>
      <c r="C67" s="3">
        <v>404676</v>
      </c>
      <c r="E67" s="3">
        <v>337857814750</v>
      </c>
      <c r="G67" s="3">
        <v>339946059042</v>
      </c>
      <c r="I67" s="3">
        <v>-2088244292</v>
      </c>
      <c r="K67" s="3">
        <v>404676</v>
      </c>
      <c r="M67" s="3">
        <v>337857814750</v>
      </c>
      <c r="O67" s="3">
        <v>339345326800</v>
      </c>
      <c r="Q67" s="3">
        <v>-1487512050</v>
      </c>
    </row>
    <row r="68" spans="1:17" x14ac:dyDescent="0.5">
      <c r="A68" s="1" t="s">
        <v>125</v>
      </c>
      <c r="C68" s="3">
        <v>851409</v>
      </c>
      <c r="E68" s="3">
        <v>721177729398</v>
      </c>
      <c r="G68" s="3">
        <v>735714138045</v>
      </c>
      <c r="I68" s="3">
        <v>-14536408647</v>
      </c>
      <c r="K68" s="3">
        <v>851409</v>
      </c>
      <c r="M68" s="3">
        <v>721177729398</v>
      </c>
      <c r="O68" s="3">
        <v>718466353584</v>
      </c>
      <c r="Q68" s="3">
        <v>2711375814</v>
      </c>
    </row>
    <row r="69" spans="1:17" x14ac:dyDescent="0.5">
      <c r="A69" s="1" t="s">
        <v>139</v>
      </c>
      <c r="C69" s="3">
        <v>137685</v>
      </c>
      <c r="E69" s="3">
        <v>109921791600</v>
      </c>
      <c r="G69" s="3">
        <v>110315776179</v>
      </c>
      <c r="I69" s="3">
        <v>-393984579</v>
      </c>
      <c r="K69" s="3">
        <v>137685</v>
      </c>
      <c r="M69" s="3">
        <v>109921791600</v>
      </c>
      <c r="O69" s="3">
        <v>109808347956</v>
      </c>
      <c r="Q69" s="3">
        <v>113443644</v>
      </c>
    </row>
    <row r="70" spans="1:17" x14ac:dyDescent="0.5">
      <c r="A70" s="1" t="s">
        <v>77</v>
      </c>
      <c r="C70" s="3">
        <v>96672</v>
      </c>
      <c r="E70" s="3">
        <v>74590377920</v>
      </c>
      <c r="G70" s="3">
        <v>77214884491</v>
      </c>
      <c r="I70" s="3">
        <v>-2624506571</v>
      </c>
      <c r="K70" s="3">
        <v>96672</v>
      </c>
      <c r="M70" s="3">
        <v>74590377920</v>
      </c>
      <c r="O70" s="3">
        <v>71674562381</v>
      </c>
      <c r="Q70" s="3">
        <v>2915815539</v>
      </c>
    </row>
    <row r="71" spans="1:17" x14ac:dyDescent="0.5">
      <c r="A71" s="1" t="s">
        <v>89</v>
      </c>
      <c r="C71" s="3">
        <v>2000</v>
      </c>
      <c r="E71" s="3">
        <v>1369856340</v>
      </c>
      <c r="G71" s="3">
        <v>1471024672</v>
      </c>
      <c r="I71" s="3">
        <v>-101168332</v>
      </c>
      <c r="K71" s="3">
        <v>2000</v>
      </c>
      <c r="M71" s="3">
        <v>1369856340</v>
      </c>
      <c r="O71" s="3">
        <v>1467953208</v>
      </c>
      <c r="Q71" s="3">
        <v>-98096868</v>
      </c>
    </row>
    <row r="72" spans="1:17" x14ac:dyDescent="0.5">
      <c r="A72" s="1" t="s">
        <v>192</v>
      </c>
      <c r="C72" s="3">
        <v>5000000</v>
      </c>
      <c r="E72" s="3">
        <v>4889822737500</v>
      </c>
      <c r="G72" s="3">
        <v>4890177262500</v>
      </c>
      <c r="I72" s="3">
        <v>-354525000</v>
      </c>
      <c r="K72" s="3">
        <v>5000000</v>
      </c>
      <c r="M72" s="3">
        <v>4889822737500</v>
      </c>
      <c r="O72" s="3">
        <v>4890177262500</v>
      </c>
      <c r="Q72" s="3">
        <v>-354525000</v>
      </c>
    </row>
    <row r="73" spans="1:17" x14ac:dyDescent="0.5">
      <c r="A73" s="1" t="s">
        <v>187</v>
      </c>
      <c r="C73" s="3">
        <v>5000000</v>
      </c>
      <c r="E73" s="3">
        <v>4894822556250</v>
      </c>
      <c r="G73" s="3">
        <v>4895177443750</v>
      </c>
      <c r="I73" s="3">
        <v>-354887500</v>
      </c>
      <c r="K73" s="3">
        <v>5000000</v>
      </c>
      <c r="M73" s="3">
        <v>4894822556250</v>
      </c>
      <c r="O73" s="3">
        <v>4895177443750</v>
      </c>
      <c r="Q73" s="3">
        <v>-354887500</v>
      </c>
    </row>
    <row r="74" spans="1:17" x14ac:dyDescent="0.5">
      <c r="A74" s="1" t="s">
        <v>195</v>
      </c>
      <c r="C74" s="3">
        <v>8947626</v>
      </c>
      <c r="E74" s="3">
        <v>6729516094326</v>
      </c>
      <c r="G74" s="3">
        <v>6793165394120</v>
      </c>
      <c r="I74" s="3">
        <v>-63649299794</v>
      </c>
      <c r="K74" s="3">
        <v>8947626</v>
      </c>
      <c r="M74" s="3">
        <v>6729516094326</v>
      </c>
      <c r="O74" s="3">
        <v>6793165394120</v>
      </c>
      <c r="Q74" s="3">
        <v>-63649299794</v>
      </c>
    </row>
    <row r="75" spans="1:17" x14ac:dyDescent="0.5">
      <c r="A75" s="1" t="s">
        <v>190</v>
      </c>
      <c r="C75" s="3">
        <v>4886916</v>
      </c>
      <c r="E75" s="3">
        <v>4271009754283</v>
      </c>
      <c r="G75" s="3">
        <v>4192827320520</v>
      </c>
      <c r="I75" s="3">
        <v>78182433763</v>
      </c>
      <c r="K75" s="3">
        <v>4886916</v>
      </c>
      <c r="M75" s="3">
        <v>4271009754283</v>
      </c>
      <c r="O75" s="3">
        <v>4192827320520</v>
      </c>
      <c r="Q75" s="3">
        <v>78182433763</v>
      </c>
    </row>
    <row r="76" spans="1:17" x14ac:dyDescent="0.5">
      <c r="A76" s="1" t="s">
        <v>206</v>
      </c>
      <c r="C76" s="3">
        <v>0</v>
      </c>
      <c r="E76" s="3">
        <v>0</v>
      </c>
      <c r="G76" s="3">
        <v>0</v>
      </c>
      <c r="I76" s="3">
        <v>0</v>
      </c>
      <c r="K76" s="3">
        <v>5000</v>
      </c>
      <c r="M76" s="3">
        <v>4839824550</v>
      </c>
      <c r="O76" s="3">
        <v>4839571732</v>
      </c>
      <c r="Q76" s="3">
        <v>252818</v>
      </c>
    </row>
    <row r="77" spans="1:17" x14ac:dyDescent="0.5">
      <c r="A77" s="1" t="s">
        <v>208</v>
      </c>
      <c r="C77" s="3">
        <v>0</v>
      </c>
      <c r="E77" s="3">
        <v>0</v>
      </c>
      <c r="G77" s="3">
        <v>0</v>
      </c>
      <c r="I77" s="3">
        <v>0</v>
      </c>
      <c r="K77" s="3">
        <v>949316</v>
      </c>
      <c r="M77" s="3">
        <v>866779524543</v>
      </c>
      <c r="O77" s="3">
        <v>939889597101</v>
      </c>
      <c r="Q77" s="3">
        <v>-73110072558</v>
      </c>
    </row>
    <row r="78" spans="1:17" x14ac:dyDescent="0.5">
      <c r="A78" s="1" t="s">
        <v>212</v>
      </c>
      <c r="C78" s="3">
        <v>0</v>
      </c>
      <c r="E78" s="3">
        <v>0</v>
      </c>
      <c r="G78" s="3">
        <v>0</v>
      </c>
      <c r="I78" s="3">
        <v>0</v>
      </c>
      <c r="K78" s="3">
        <v>500000</v>
      </c>
      <c r="M78" s="3">
        <v>497481965625</v>
      </c>
      <c r="O78" s="3">
        <v>497422887500</v>
      </c>
      <c r="Q78" s="3">
        <v>59078125</v>
      </c>
    </row>
    <row r="79" spans="1:17" x14ac:dyDescent="0.5">
      <c r="A79" s="1" t="s">
        <v>214</v>
      </c>
      <c r="C79" s="3">
        <v>0</v>
      </c>
      <c r="E79" s="3">
        <v>0</v>
      </c>
      <c r="G79" s="3">
        <v>0</v>
      </c>
      <c r="I79" s="3">
        <v>0</v>
      </c>
      <c r="K79" s="3">
        <v>500000</v>
      </c>
      <c r="M79" s="3">
        <v>497481965625</v>
      </c>
      <c r="O79" s="3">
        <v>497422887500</v>
      </c>
      <c r="Q79" s="3">
        <v>59078125</v>
      </c>
    </row>
    <row r="80" spans="1:17" x14ac:dyDescent="0.5">
      <c r="A80" s="1" t="s">
        <v>216</v>
      </c>
      <c r="C80" s="3">
        <v>0</v>
      </c>
      <c r="E80" s="3">
        <v>0</v>
      </c>
      <c r="G80" s="3">
        <v>0</v>
      </c>
      <c r="I80" s="3">
        <v>0</v>
      </c>
      <c r="K80" s="3">
        <v>2800000</v>
      </c>
      <c r="M80" s="3">
        <v>2547907635000</v>
      </c>
      <c r="O80" s="3">
        <v>2721178152000</v>
      </c>
      <c r="Q80" s="3">
        <v>-173270517000</v>
      </c>
    </row>
    <row r="81" spans="1:17" x14ac:dyDescent="0.5">
      <c r="A81" s="1" t="s">
        <v>218</v>
      </c>
      <c r="C81" s="3">
        <v>0</v>
      </c>
      <c r="E81" s="3">
        <v>0</v>
      </c>
      <c r="G81" s="3">
        <v>0</v>
      </c>
      <c r="I81" s="3">
        <v>0</v>
      </c>
      <c r="K81" s="3">
        <v>1550229</v>
      </c>
      <c r="M81" s="3">
        <v>1453759806641</v>
      </c>
      <c r="O81" s="3">
        <v>1544268369341</v>
      </c>
      <c r="Q81" s="3">
        <v>-90508562700</v>
      </c>
    </row>
    <row r="82" spans="1:17" x14ac:dyDescent="0.5">
      <c r="A82" s="1" t="s">
        <v>220</v>
      </c>
      <c r="C82" s="3">
        <v>0</v>
      </c>
      <c r="E82" s="3">
        <v>0</v>
      </c>
      <c r="G82" s="3">
        <v>0</v>
      </c>
      <c r="I82" s="3">
        <v>0</v>
      </c>
      <c r="K82" s="3">
        <v>2003988</v>
      </c>
      <c r="M82" s="3">
        <v>1896505492383</v>
      </c>
      <c r="O82" s="3">
        <v>1969591727458</v>
      </c>
      <c r="Q82" s="3">
        <v>-73086235075</v>
      </c>
    </row>
    <row r="83" spans="1:17" x14ac:dyDescent="0.5">
      <c r="A83" s="1" t="s">
        <v>323</v>
      </c>
      <c r="C83" s="3">
        <v>0</v>
      </c>
      <c r="E83" s="3">
        <v>0</v>
      </c>
      <c r="G83" s="3">
        <v>0</v>
      </c>
      <c r="I83" s="3">
        <v>0</v>
      </c>
      <c r="K83" s="3">
        <v>376193</v>
      </c>
      <c r="M83" s="3">
        <v>376179739183</v>
      </c>
      <c r="O83" s="3">
        <v>365958251104</v>
      </c>
      <c r="Q83" s="3">
        <v>10221488079</v>
      </c>
    </row>
    <row r="84" spans="1:17" x14ac:dyDescent="0.5">
      <c r="A84" s="1" t="s">
        <v>233</v>
      </c>
      <c r="C84" s="3">
        <v>0</v>
      </c>
      <c r="E84" s="3">
        <v>0</v>
      </c>
      <c r="G84" s="3">
        <v>0</v>
      </c>
      <c r="I84" s="3">
        <v>0</v>
      </c>
      <c r="K84" s="3">
        <v>999000</v>
      </c>
      <c r="M84" s="3">
        <v>916249584748</v>
      </c>
      <c r="O84" s="3">
        <v>998845154999</v>
      </c>
      <c r="Q84" s="3">
        <v>-82595570251</v>
      </c>
    </row>
    <row r="85" spans="1:17" x14ac:dyDescent="0.5">
      <c r="A85" s="1" t="s">
        <v>235</v>
      </c>
      <c r="C85" s="3">
        <v>0</v>
      </c>
      <c r="E85" s="3">
        <v>0</v>
      </c>
      <c r="G85" s="3">
        <v>0</v>
      </c>
      <c r="I85" s="3">
        <v>0</v>
      </c>
      <c r="K85" s="3">
        <v>1500000</v>
      </c>
      <c r="M85" s="3">
        <v>1299564889065</v>
      </c>
      <c r="O85" s="3">
        <v>1500000000000</v>
      </c>
      <c r="Q85" s="3">
        <v>-200435110935</v>
      </c>
    </row>
    <row r="86" spans="1:17" x14ac:dyDescent="0.5">
      <c r="A86" s="1" t="s">
        <v>169</v>
      </c>
      <c r="C86" s="3">
        <v>0</v>
      </c>
      <c r="E86" s="3">
        <v>0</v>
      </c>
      <c r="G86" s="3">
        <v>0</v>
      </c>
      <c r="I86" s="3">
        <v>0</v>
      </c>
      <c r="K86" s="3">
        <v>729312</v>
      </c>
      <c r="M86" s="3">
        <v>585616306639</v>
      </c>
      <c r="O86" s="3">
        <v>656403437949</v>
      </c>
      <c r="Q86" s="3">
        <v>-70787131310</v>
      </c>
    </row>
    <row r="87" spans="1:17" x14ac:dyDescent="0.5">
      <c r="A87" s="1" t="s">
        <v>238</v>
      </c>
      <c r="C87" s="3">
        <v>0</v>
      </c>
      <c r="E87" s="3">
        <v>0</v>
      </c>
      <c r="G87" s="3">
        <v>0</v>
      </c>
      <c r="I87" s="3">
        <v>0</v>
      </c>
      <c r="K87" s="3">
        <v>1000000</v>
      </c>
      <c r="M87" s="3">
        <v>907167114000</v>
      </c>
      <c r="O87" s="3">
        <v>1000000000000</v>
      </c>
      <c r="Q87" s="3">
        <v>-92832886000</v>
      </c>
    </row>
    <row r="88" spans="1:17" x14ac:dyDescent="0.5">
      <c r="A88" s="1" t="s">
        <v>171</v>
      </c>
      <c r="C88" s="3">
        <v>0</v>
      </c>
      <c r="E88" s="3">
        <v>0</v>
      </c>
      <c r="G88" s="3">
        <v>0</v>
      </c>
      <c r="I88" s="3">
        <v>0</v>
      </c>
      <c r="K88" s="3">
        <v>1000000</v>
      </c>
      <c r="M88" s="3">
        <v>913966867500</v>
      </c>
      <c r="O88" s="3">
        <v>1000000000000</v>
      </c>
      <c r="Q88" s="3">
        <v>-86033132500</v>
      </c>
    </row>
    <row r="89" spans="1:17" x14ac:dyDescent="0.5">
      <c r="A89" s="1" t="s">
        <v>160</v>
      </c>
      <c r="C89" s="3">
        <v>0</v>
      </c>
      <c r="E89" s="3">
        <v>0</v>
      </c>
      <c r="G89" s="3">
        <v>0</v>
      </c>
      <c r="I89" s="3">
        <v>0</v>
      </c>
      <c r="K89" s="3">
        <v>1998800</v>
      </c>
      <c r="M89" s="3">
        <v>1778867513715</v>
      </c>
      <c r="O89" s="3">
        <v>1998800000000</v>
      </c>
      <c r="Q89" s="3">
        <v>-219932486285</v>
      </c>
    </row>
    <row r="90" spans="1:17" x14ac:dyDescent="0.5">
      <c r="A90" s="1" t="s">
        <v>227</v>
      </c>
      <c r="C90" s="3">
        <v>0</v>
      </c>
      <c r="E90" s="3">
        <v>0</v>
      </c>
      <c r="G90" s="3">
        <v>0</v>
      </c>
      <c r="I90" s="3">
        <v>0</v>
      </c>
      <c r="K90" s="3">
        <v>818940</v>
      </c>
      <c r="M90" s="3">
        <v>612135459285</v>
      </c>
      <c r="O90" s="3">
        <v>614983339642</v>
      </c>
      <c r="Q90" s="3">
        <v>-2847880357</v>
      </c>
    </row>
    <row r="91" spans="1:17" x14ac:dyDescent="0.5">
      <c r="A91" s="1" t="s">
        <v>229</v>
      </c>
      <c r="C91" s="3">
        <v>0</v>
      </c>
      <c r="E91" s="3">
        <v>0</v>
      </c>
      <c r="G91" s="3">
        <v>0</v>
      </c>
      <c r="I91" s="3">
        <v>0</v>
      </c>
      <c r="K91" s="3">
        <v>775000</v>
      </c>
      <c r="M91" s="3">
        <v>548222876200</v>
      </c>
      <c r="O91" s="3">
        <v>600646772653</v>
      </c>
      <c r="Q91" s="3">
        <v>-52423896453</v>
      </c>
    </row>
    <row r="92" spans="1:17" x14ac:dyDescent="0.5">
      <c r="A92" s="1" t="s">
        <v>231</v>
      </c>
      <c r="C92" s="3">
        <v>0</v>
      </c>
      <c r="E92" s="3">
        <v>0</v>
      </c>
      <c r="G92" s="3">
        <v>0</v>
      </c>
      <c r="I92" s="3">
        <v>0</v>
      </c>
      <c r="K92" s="3">
        <v>699510</v>
      </c>
      <c r="M92" s="3">
        <v>450468109939</v>
      </c>
      <c r="O92" s="3">
        <v>473457798633</v>
      </c>
      <c r="Q92" s="3">
        <v>-22989688694</v>
      </c>
    </row>
    <row r="93" spans="1:17" x14ac:dyDescent="0.5">
      <c r="A93" s="1" t="s">
        <v>324</v>
      </c>
      <c r="C93" s="3">
        <v>0</v>
      </c>
      <c r="E93" s="3">
        <v>0</v>
      </c>
      <c r="G93" s="3">
        <v>-22661</v>
      </c>
      <c r="I93" s="3">
        <v>22661</v>
      </c>
      <c r="K93" s="3">
        <v>0</v>
      </c>
      <c r="M93" s="3">
        <v>0</v>
      </c>
      <c r="O93" s="3">
        <v>0</v>
      </c>
      <c r="Q93" s="3">
        <v>0</v>
      </c>
    </row>
    <row r="94" spans="1:17" x14ac:dyDescent="0.5">
      <c r="A94" s="1" t="s">
        <v>131</v>
      </c>
      <c r="C94" s="3">
        <v>0</v>
      </c>
      <c r="E94" s="3">
        <v>0</v>
      </c>
      <c r="G94" s="3">
        <v>14440315996</v>
      </c>
      <c r="I94" s="3">
        <v>-14440315996</v>
      </c>
      <c r="K94" s="3">
        <v>0</v>
      </c>
      <c r="M94" s="3">
        <v>0</v>
      </c>
      <c r="O94" s="3">
        <v>0</v>
      </c>
      <c r="Q94" s="3">
        <v>0</v>
      </c>
    </row>
    <row r="95" spans="1:17" x14ac:dyDescent="0.5">
      <c r="A95" s="1" t="s">
        <v>113</v>
      </c>
      <c r="C95" s="3">
        <v>0</v>
      </c>
      <c r="E95" s="3">
        <v>0</v>
      </c>
      <c r="G95" s="3">
        <v>31468878625</v>
      </c>
      <c r="I95" s="3">
        <v>-31468878625</v>
      </c>
      <c r="K95" s="3">
        <v>0</v>
      </c>
      <c r="M95" s="3">
        <v>0</v>
      </c>
      <c r="O95" s="3">
        <v>0</v>
      </c>
      <c r="Q95" s="3">
        <v>0</v>
      </c>
    </row>
    <row r="96" spans="1:17" x14ac:dyDescent="0.5">
      <c r="A96" s="1" t="s">
        <v>92</v>
      </c>
      <c r="C96" s="3">
        <v>0</v>
      </c>
      <c r="E96" s="3">
        <v>0</v>
      </c>
      <c r="G96" s="3">
        <v>9414385512</v>
      </c>
      <c r="I96" s="3">
        <v>-9414385512</v>
      </c>
      <c r="K96" s="3">
        <v>0</v>
      </c>
      <c r="M96" s="3">
        <v>0</v>
      </c>
      <c r="O96" s="3">
        <v>0</v>
      </c>
      <c r="Q96" s="3">
        <v>0</v>
      </c>
    </row>
    <row r="97" spans="5:17" ht="22.5" thickBot="1" x14ac:dyDescent="0.55000000000000004">
      <c r="E97" s="4">
        <f>SUM(E8:E96)</f>
        <v>44030110159538</v>
      </c>
      <c r="G97" s="4">
        <f>SUM(G8:G96)</f>
        <v>43899005365100</v>
      </c>
      <c r="I97" s="4">
        <f>SUM(I8:I96)</f>
        <v>131104794438</v>
      </c>
      <c r="M97" s="4">
        <f>SUM(M8:M96)</f>
        <v>60244792782502</v>
      </c>
      <c r="O97" s="4">
        <f>SUM(O8:O96)</f>
        <v>60165643481386</v>
      </c>
      <c r="Q97" s="4">
        <f>SUM(Q8:Q96)</f>
        <v>79149301116</v>
      </c>
    </row>
    <row r="98" spans="5:17" ht="22.5" thickTop="1" x14ac:dyDescent="0.5"/>
    <row r="99" spans="5:17" x14ac:dyDescent="0.5">
      <c r="I99" s="3"/>
    </row>
    <row r="100" spans="5:17" x14ac:dyDescent="0.5">
      <c r="I100" s="3"/>
      <c r="O100" s="3"/>
      <c r="Q10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2020-07-27T05:22:52Z</dcterms:created>
  <dcterms:modified xsi:type="dcterms:W3CDTF">2020-07-28T13:29:52Z</dcterms:modified>
</cp:coreProperties>
</file>